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E7ADACA3-D0BA-482C-90C9-0439C3113B14}" xr6:coauthVersionLast="47" xr6:coauthVersionMax="47" xr10:uidLastSave="{00000000-0000-0000-0000-000000000000}"/>
  <bookViews>
    <workbookView xWindow="-108" yWindow="-108" windowWidth="23256" windowHeight="12456" activeTab="2" xr2:uid="{5F2ED4DE-B009-44AB-A4DD-E7276DD27708}"/>
  </bookViews>
  <sheets>
    <sheet name="ienemumi-izdevumi" sheetId="1" r:id="rId1"/>
    <sheet name="Kopsavilk pēc funkc.kat.un EKK" sheetId="2" r:id="rId2"/>
    <sheet name="Kopsav. ziedoj. pa funkc. _ EKK" sheetId="3" r:id="rId3"/>
  </sheets>
  <externalReferences>
    <externalReference r:id="rId4"/>
  </externalReferences>
  <definedNames>
    <definedName name="__xlnm.Print_Area_1">#REF!</definedName>
    <definedName name="__xlnm.Print_Titles_1">#REF!</definedName>
    <definedName name="_xlnm._FilterDatabase" localSheetId="0" hidden="1">'ienemumi-izdevumi'!$A$44:$J$111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2" i="1" l="1"/>
  <c r="E263" i="1"/>
  <c r="E264" i="1"/>
  <c r="E265" i="1"/>
  <c r="E261" i="1"/>
  <c r="D266" i="1"/>
  <c r="E266" i="1" l="1"/>
  <c r="D19" i="2"/>
  <c r="E19" i="2"/>
  <c r="C19" i="2"/>
  <c r="D14" i="2"/>
  <c r="C14" i="2"/>
  <c r="E17" i="2"/>
  <c r="E16" i="2"/>
  <c r="E15" i="2"/>
  <c r="E14" i="2" l="1"/>
  <c r="E255" i="1" l="1"/>
  <c r="E256" i="1"/>
  <c r="E257" i="1"/>
  <c r="D258" i="1"/>
  <c r="E254" i="1"/>
  <c r="E258" i="1" l="1"/>
  <c r="D108" i="1" l="1"/>
  <c r="D42" i="1" l="1"/>
  <c r="E220" i="1"/>
  <c r="H205" i="1"/>
  <c r="K205" i="1"/>
  <c r="E205" i="1"/>
  <c r="H52" i="1"/>
  <c r="K52" i="1"/>
  <c r="E52" i="1"/>
  <c r="J144" i="1" l="1"/>
  <c r="G144" i="1"/>
  <c r="K142" i="1"/>
  <c r="H142" i="1"/>
  <c r="E142" i="1"/>
  <c r="H54" i="1" l="1"/>
  <c r="K54" i="1"/>
  <c r="E54" i="1"/>
  <c r="D144" i="1"/>
  <c r="H143" i="1"/>
  <c r="E143" i="1"/>
  <c r="K53" i="1"/>
  <c r="H53" i="1"/>
  <c r="E53" i="1"/>
  <c r="K51" i="1" l="1"/>
  <c r="H51" i="1"/>
  <c r="E51" i="1"/>
  <c r="J236" i="1" l="1"/>
  <c r="K235" i="1"/>
  <c r="K234" i="1"/>
  <c r="K233" i="1"/>
  <c r="K232" i="1"/>
  <c r="G236" i="1"/>
  <c r="H235" i="1"/>
  <c r="H234" i="1"/>
  <c r="H233" i="1"/>
  <c r="H232" i="1"/>
  <c r="D236" i="1"/>
  <c r="E234" i="1"/>
  <c r="E235" i="1"/>
  <c r="E233" i="1"/>
  <c r="E232" i="1"/>
  <c r="J230" i="1"/>
  <c r="K229" i="1"/>
  <c r="K228" i="1"/>
  <c r="K227" i="1"/>
  <c r="K226" i="1"/>
  <c r="K225" i="1"/>
  <c r="K224" i="1"/>
  <c r="G230" i="1"/>
  <c r="H229" i="1"/>
  <c r="H228" i="1"/>
  <c r="H227" i="1"/>
  <c r="H226" i="1"/>
  <c r="H225" i="1"/>
  <c r="H224" i="1"/>
  <c r="D230" i="1"/>
  <c r="E229" i="1"/>
  <c r="E228" i="1"/>
  <c r="E227" i="1"/>
  <c r="E226" i="1"/>
  <c r="E225" i="1"/>
  <c r="E224" i="1"/>
  <c r="J223" i="1"/>
  <c r="K222" i="1"/>
  <c r="K221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G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D223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1" i="1"/>
  <c r="E192" i="1"/>
  <c r="E191" i="1"/>
  <c r="E190" i="1"/>
  <c r="E189" i="1"/>
  <c r="E188" i="1"/>
  <c r="E187" i="1"/>
  <c r="E186" i="1"/>
  <c r="E185" i="1"/>
  <c r="E184" i="1"/>
  <c r="E183" i="1"/>
  <c r="J182" i="1"/>
  <c r="K181" i="1"/>
  <c r="K180" i="1"/>
  <c r="K179" i="1"/>
  <c r="K178" i="1"/>
  <c r="K177" i="1"/>
  <c r="K176" i="1"/>
  <c r="K175" i="1"/>
  <c r="K174" i="1"/>
  <c r="K173" i="1"/>
  <c r="K172" i="1"/>
  <c r="K171" i="1"/>
  <c r="G182" i="1"/>
  <c r="H181" i="1"/>
  <c r="H180" i="1"/>
  <c r="H179" i="1"/>
  <c r="H178" i="1"/>
  <c r="H177" i="1"/>
  <c r="H176" i="1"/>
  <c r="H175" i="1"/>
  <c r="H174" i="1"/>
  <c r="H173" i="1"/>
  <c r="H172" i="1"/>
  <c r="H171" i="1"/>
  <c r="D182" i="1"/>
  <c r="E176" i="1"/>
  <c r="E177" i="1"/>
  <c r="E178" i="1"/>
  <c r="E180" i="1"/>
  <c r="E175" i="1"/>
  <c r="E174" i="1"/>
  <c r="E173" i="1"/>
  <c r="E172" i="1"/>
  <c r="E171" i="1"/>
  <c r="J170" i="1"/>
  <c r="K169" i="1"/>
  <c r="K168" i="1"/>
  <c r="K167" i="1"/>
  <c r="G170" i="1"/>
  <c r="H169" i="1"/>
  <c r="H168" i="1"/>
  <c r="H167" i="1"/>
  <c r="D170" i="1"/>
  <c r="E169" i="1"/>
  <c r="E168" i="1"/>
  <c r="E167" i="1"/>
  <c r="J166" i="1"/>
  <c r="K165" i="1"/>
  <c r="K164" i="1"/>
  <c r="K163" i="1"/>
  <c r="K162" i="1"/>
  <c r="K161" i="1"/>
  <c r="K160" i="1"/>
  <c r="K159" i="1"/>
  <c r="K158" i="1"/>
  <c r="K157" i="1"/>
  <c r="G166" i="1"/>
  <c r="H165" i="1"/>
  <c r="H164" i="1"/>
  <c r="H163" i="1"/>
  <c r="H162" i="1"/>
  <c r="H161" i="1"/>
  <c r="H160" i="1"/>
  <c r="H159" i="1"/>
  <c r="H158" i="1"/>
  <c r="H157" i="1"/>
  <c r="D166" i="1"/>
  <c r="E160" i="1"/>
  <c r="E161" i="1"/>
  <c r="E162" i="1"/>
  <c r="E163" i="1"/>
  <c r="E165" i="1"/>
  <c r="E159" i="1"/>
  <c r="E158" i="1"/>
  <c r="E157" i="1"/>
  <c r="J156" i="1"/>
  <c r="K155" i="1"/>
  <c r="K156" i="1" s="1"/>
  <c r="G156" i="1"/>
  <c r="H155" i="1"/>
  <c r="H156" i="1" s="1"/>
  <c r="D156" i="1"/>
  <c r="E155" i="1"/>
  <c r="E156" i="1" s="1"/>
  <c r="J154" i="1"/>
  <c r="K153" i="1"/>
  <c r="K152" i="1"/>
  <c r="K151" i="1"/>
  <c r="K150" i="1"/>
  <c r="K149" i="1"/>
  <c r="K148" i="1"/>
  <c r="K147" i="1"/>
  <c r="G154" i="1"/>
  <c r="H153" i="1"/>
  <c r="H152" i="1"/>
  <c r="H151" i="1"/>
  <c r="H150" i="1"/>
  <c r="H149" i="1"/>
  <c r="H148" i="1"/>
  <c r="H147" i="1"/>
  <c r="D154" i="1"/>
  <c r="E151" i="1"/>
  <c r="E152" i="1"/>
  <c r="E153" i="1"/>
  <c r="E150" i="1"/>
  <c r="E149" i="1"/>
  <c r="E148" i="1"/>
  <c r="E147" i="1"/>
  <c r="J146" i="1"/>
  <c r="K145" i="1"/>
  <c r="K146" i="1" s="1"/>
  <c r="G146" i="1"/>
  <c r="H145" i="1"/>
  <c r="H146" i="1" s="1"/>
  <c r="D146" i="1"/>
  <c r="E145" i="1"/>
  <c r="E146" i="1" s="1"/>
  <c r="K141" i="1"/>
  <c r="K144" i="1" s="1"/>
  <c r="H141" i="1"/>
  <c r="H144" i="1" s="1"/>
  <c r="E141" i="1"/>
  <c r="E144" i="1" s="1"/>
  <c r="J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G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D140" i="1"/>
  <c r="E131" i="1"/>
  <c r="E132" i="1"/>
  <c r="E134" i="1"/>
  <c r="E135" i="1"/>
  <c r="E136" i="1"/>
  <c r="E137" i="1"/>
  <c r="E138" i="1"/>
  <c r="E139" i="1"/>
  <c r="E130" i="1"/>
  <c r="E128" i="1"/>
  <c r="J96" i="1"/>
  <c r="G96" i="1"/>
  <c r="K110" i="1"/>
  <c r="K109" i="1"/>
  <c r="K107" i="1"/>
  <c r="K106" i="1"/>
  <c r="K105" i="1"/>
  <c r="K104" i="1"/>
  <c r="K103" i="1"/>
  <c r="K102" i="1"/>
  <c r="K101" i="1"/>
  <c r="K100" i="1"/>
  <c r="K99" i="1"/>
  <c r="H110" i="1"/>
  <c r="H109" i="1"/>
  <c r="H107" i="1"/>
  <c r="H106" i="1"/>
  <c r="H105" i="1"/>
  <c r="H104" i="1"/>
  <c r="H103" i="1"/>
  <c r="H102" i="1"/>
  <c r="H101" i="1"/>
  <c r="H100" i="1"/>
  <c r="H99" i="1"/>
  <c r="E109" i="1"/>
  <c r="E110" i="1"/>
  <c r="E100" i="1"/>
  <c r="E101" i="1"/>
  <c r="E102" i="1"/>
  <c r="E103" i="1"/>
  <c r="E104" i="1"/>
  <c r="E105" i="1"/>
  <c r="E106" i="1"/>
  <c r="E107" i="1"/>
  <c r="E99" i="1"/>
  <c r="J23" i="1"/>
  <c r="K22" i="1"/>
  <c r="K23" i="1" s="1"/>
  <c r="G23" i="1"/>
  <c r="H22" i="1"/>
  <c r="H23" i="1" s="1"/>
  <c r="D23" i="1"/>
  <c r="D96" i="1"/>
  <c r="K95" i="1"/>
  <c r="K94" i="1"/>
  <c r="K93" i="1"/>
  <c r="K92" i="1"/>
  <c r="K91" i="1"/>
  <c r="K90" i="1"/>
  <c r="K89" i="1"/>
  <c r="H95" i="1"/>
  <c r="H94" i="1"/>
  <c r="H93" i="1"/>
  <c r="H92" i="1"/>
  <c r="H91" i="1"/>
  <c r="H90" i="1"/>
  <c r="H89" i="1"/>
  <c r="E95" i="1"/>
  <c r="E94" i="1"/>
  <c r="E93" i="1"/>
  <c r="E92" i="1"/>
  <c r="E91" i="1"/>
  <c r="E90" i="1"/>
  <c r="E89" i="1"/>
  <c r="J88" i="1"/>
  <c r="K87" i="1"/>
  <c r="K88" i="1" s="1"/>
  <c r="G88" i="1"/>
  <c r="H87" i="1"/>
  <c r="H88" i="1" s="1"/>
  <c r="D88" i="1"/>
  <c r="E87" i="1"/>
  <c r="E88" i="1" s="1"/>
  <c r="J86" i="1"/>
  <c r="K85" i="1"/>
  <c r="G86" i="1"/>
  <c r="H85" i="1"/>
  <c r="D86" i="1"/>
  <c r="E85" i="1"/>
  <c r="J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G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D84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2" i="1"/>
  <c r="J61" i="1"/>
  <c r="K60" i="1"/>
  <c r="K59" i="1"/>
  <c r="K58" i="1"/>
  <c r="K57" i="1"/>
  <c r="K56" i="1"/>
  <c r="K55" i="1"/>
  <c r="K50" i="1"/>
  <c r="K49" i="1"/>
  <c r="K48" i="1"/>
  <c r="K47" i="1"/>
  <c r="K46" i="1"/>
  <c r="K45" i="1"/>
  <c r="G61" i="1"/>
  <c r="H60" i="1"/>
  <c r="H59" i="1"/>
  <c r="H58" i="1"/>
  <c r="H57" i="1"/>
  <c r="H56" i="1"/>
  <c r="H55" i="1"/>
  <c r="H50" i="1"/>
  <c r="H49" i="1"/>
  <c r="H48" i="1"/>
  <c r="H47" i="1"/>
  <c r="H46" i="1"/>
  <c r="H45" i="1"/>
  <c r="D61" i="1"/>
  <c r="E49" i="1"/>
  <c r="E50" i="1"/>
  <c r="E55" i="1"/>
  <c r="E56" i="1"/>
  <c r="E57" i="1"/>
  <c r="E58" i="1"/>
  <c r="E59" i="1"/>
  <c r="E60" i="1"/>
  <c r="E48" i="1"/>
  <c r="E47" i="1"/>
  <c r="E46" i="1"/>
  <c r="E45" i="1"/>
  <c r="J25" i="1"/>
  <c r="K24" i="1"/>
  <c r="K25" i="1" s="1"/>
  <c r="G25" i="1"/>
  <c r="H24" i="1"/>
  <c r="H25" i="1" s="1"/>
  <c r="D25" i="1"/>
  <c r="J44" i="1"/>
  <c r="K43" i="1"/>
  <c r="K44" i="1" s="1"/>
  <c r="G44" i="1"/>
  <c r="H43" i="1"/>
  <c r="H44" i="1" s="1"/>
  <c r="D44" i="1"/>
  <c r="E43" i="1"/>
  <c r="E44" i="1" s="1"/>
  <c r="J42" i="1"/>
  <c r="K41" i="1"/>
  <c r="G42" i="1"/>
  <c r="H41" i="1"/>
  <c r="E41" i="1"/>
  <c r="E42" i="1" s="1"/>
  <c r="J40" i="1"/>
  <c r="K39" i="1"/>
  <c r="J38" i="1"/>
  <c r="K37" i="1"/>
  <c r="K36" i="1"/>
  <c r="G40" i="1"/>
  <c r="H39" i="1"/>
  <c r="G38" i="1"/>
  <c r="H37" i="1"/>
  <c r="H36" i="1"/>
  <c r="D40" i="1"/>
  <c r="E39" i="1"/>
  <c r="D38" i="1"/>
  <c r="E37" i="1"/>
  <c r="E36" i="1"/>
  <c r="J35" i="1"/>
  <c r="K34" i="1"/>
  <c r="K33" i="1"/>
  <c r="K32" i="1"/>
  <c r="K31" i="1"/>
  <c r="K30" i="1"/>
  <c r="G35" i="1"/>
  <c r="H34" i="1"/>
  <c r="H33" i="1"/>
  <c r="H32" i="1"/>
  <c r="H31" i="1"/>
  <c r="H30" i="1"/>
  <c r="D35" i="1"/>
  <c r="E33" i="1"/>
  <c r="E34" i="1"/>
  <c r="E32" i="1"/>
  <c r="E31" i="1"/>
  <c r="E30" i="1"/>
  <c r="J29" i="1"/>
  <c r="K28" i="1"/>
  <c r="K27" i="1"/>
  <c r="K26" i="1"/>
  <c r="G29" i="1"/>
  <c r="H28" i="1"/>
  <c r="H27" i="1"/>
  <c r="H26" i="1"/>
  <c r="D29" i="1"/>
  <c r="E28" i="1"/>
  <c r="E27" i="1"/>
  <c r="E26" i="1"/>
  <c r="E24" i="1"/>
  <c r="E25" i="1" s="1"/>
  <c r="E22" i="1"/>
  <c r="E23" i="1" s="1"/>
  <c r="J21" i="1"/>
  <c r="K20" i="1"/>
  <c r="K19" i="1"/>
  <c r="G21" i="1"/>
  <c r="H20" i="1"/>
  <c r="H19" i="1"/>
  <c r="D21" i="1"/>
  <c r="E20" i="1"/>
  <c r="E19" i="1"/>
  <c r="J18" i="1"/>
  <c r="K17" i="1"/>
  <c r="K16" i="1"/>
  <c r="G18" i="1"/>
  <c r="H17" i="1"/>
  <c r="H16" i="1"/>
  <c r="D18" i="1"/>
  <c r="E17" i="1"/>
  <c r="E16" i="1"/>
  <c r="J15" i="1"/>
  <c r="K14" i="1"/>
  <c r="K13" i="1"/>
  <c r="G15" i="1"/>
  <c r="H14" i="1"/>
  <c r="H13" i="1"/>
  <c r="D15" i="1"/>
  <c r="E14" i="1"/>
  <c r="E13" i="1"/>
  <c r="J12" i="1"/>
  <c r="K11" i="1"/>
  <c r="G12" i="1"/>
  <c r="H11" i="1"/>
  <c r="D12" i="1"/>
  <c r="E11" i="1"/>
  <c r="G97" i="1" l="1"/>
  <c r="G111" i="1" s="1"/>
  <c r="J97" i="1"/>
  <c r="J111" i="1" s="1"/>
  <c r="D97" i="1"/>
  <c r="D111" i="1" s="1"/>
  <c r="K15" i="1"/>
  <c r="E21" i="1"/>
  <c r="H170" i="1"/>
  <c r="E38" i="1"/>
  <c r="K38" i="1"/>
  <c r="K42" i="1"/>
  <c r="H29" i="1"/>
  <c r="H38" i="1"/>
  <c r="E154" i="1"/>
  <c r="E12" i="1"/>
  <c r="H15" i="1"/>
  <c r="D237" i="1"/>
  <c r="K12" i="1"/>
  <c r="E18" i="1"/>
  <c r="H21" i="1"/>
  <c r="E35" i="1"/>
  <c r="K86" i="1"/>
  <c r="K96" i="1"/>
  <c r="K230" i="1"/>
  <c r="H236" i="1"/>
  <c r="H223" i="1"/>
  <c r="K170" i="1"/>
  <c r="D231" i="1"/>
  <c r="G237" i="1"/>
  <c r="H96" i="1"/>
  <c r="E61" i="1"/>
  <c r="E86" i="1"/>
  <c r="H35" i="1"/>
  <c r="H12" i="1"/>
  <c r="H42" i="1"/>
  <c r="E170" i="1"/>
  <c r="E236" i="1"/>
  <c r="E29" i="1"/>
  <c r="E84" i="1"/>
  <c r="J237" i="1"/>
  <c r="E96" i="1"/>
  <c r="E230" i="1"/>
  <c r="H84" i="1"/>
  <c r="K29" i="1"/>
  <c r="H40" i="1"/>
  <c r="K84" i="1"/>
  <c r="G231" i="1"/>
  <c r="H166" i="1"/>
  <c r="E15" i="1"/>
  <c r="K166" i="1"/>
  <c r="H182" i="1"/>
  <c r="K182" i="1"/>
  <c r="H18" i="1"/>
  <c r="K21" i="1"/>
  <c r="H140" i="1"/>
  <c r="E40" i="1"/>
  <c r="K40" i="1"/>
  <c r="H86" i="1"/>
  <c r="H230" i="1"/>
  <c r="K140" i="1"/>
  <c r="J231" i="1"/>
  <c r="K18" i="1"/>
  <c r="K35" i="1"/>
  <c r="K61" i="1"/>
  <c r="K236" i="1"/>
  <c r="K154" i="1"/>
  <c r="H154" i="1"/>
  <c r="H61" i="1"/>
  <c r="K223" i="1"/>
  <c r="K97" i="1" l="1"/>
  <c r="H97" i="1"/>
  <c r="E97" i="1"/>
  <c r="D239" i="1"/>
  <c r="K231" i="1"/>
  <c r="G239" i="1"/>
  <c r="H237" i="1"/>
  <c r="J239" i="1"/>
  <c r="K237" i="1"/>
  <c r="H231" i="1"/>
  <c r="C266" i="1"/>
  <c r="C258" i="1"/>
  <c r="I236" i="1" l="1"/>
  <c r="F236" i="1"/>
  <c r="C236" i="1"/>
  <c r="I230" i="1"/>
  <c r="F230" i="1"/>
  <c r="C230" i="1"/>
  <c r="I223" i="1"/>
  <c r="F223" i="1"/>
  <c r="C222" i="1"/>
  <c r="I182" i="1"/>
  <c r="F182" i="1"/>
  <c r="C181" i="1"/>
  <c r="E181" i="1" s="1"/>
  <c r="C179" i="1"/>
  <c r="E179" i="1" s="1"/>
  <c r="I170" i="1"/>
  <c r="F170" i="1"/>
  <c r="C170" i="1"/>
  <c r="I166" i="1"/>
  <c r="F166" i="1"/>
  <c r="C164" i="1"/>
  <c r="I156" i="1"/>
  <c r="F156" i="1"/>
  <c r="C156" i="1"/>
  <c r="I154" i="1"/>
  <c r="F154" i="1"/>
  <c r="C154" i="1"/>
  <c r="I146" i="1"/>
  <c r="F146" i="1"/>
  <c r="C146" i="1"/>
  <c r="I144" i="1"/>
  <c r="F144" i="1"/>
  <c r="C144" i="1"/>
  <c r="I140" i="1"/>
  <c r="F140" i="1"/>
  <c r="C133" i="1"/>
  <c r="E133" i="1" s="1"/>
  <c r="C129" i="1"/>
  <c r="E129" i="1" s="1"/>
  <c r="I108" i="1"/>
  <c r="K108" i="1" s="1"/>
  <c r="K111" i="1" s="1"/>
  <c r="K239" i="1" s="1"/>
  <c r="F108" i="1"/>
  <c r="H108" i="1" s="1"/>
  <c r="H111" i="1" s="1"/>
  <c r="H239" i="1" s="1"/>
  <c r="C108" i="1"/>
  <c r="E108" i="1" s="1"/>
  <c r="E111" i="1" s="1"/>
  <c r="I96" i="1"/>
  <c r="F96" i="1"/>
  <c r="C96" i="1"/>
  <c r="I88" i="1"/>
  <c r="F88" i="1"/>
  <c r="C88" i="1"/>
  <c r="I86" i="1"/>
  <c r="F86" i="1"/>
  <c r="C86" i="1"/>
  <c r="I84" i="1"/>
  <c r="F84" i="1"/>
  <c r="C84" i="1"/>
  <c r="I61" i="1"/>
  <c r="F61" i="1"/>
  <c r="C61" i="1"/>
  <c r="I44" i="1"/>
  <c r="F44" i="1"/>
  <c r="C44" i="1"/>
  <c r="I42" i="1"/>
  <c r="F42" i="1"/>
  <c r="C42" i="1"/>
  <c r="I40" i="1"/>
  <c r="F40" i="1"/>
  <c r="C40" i="1"/>
  <c r="I38" i="1"/>
  <c r="F38" i="1"/>
  <c r="C38" i="1"/>
  <c r="I35" i="1"/>
  <c r="F35" i="1"/>
  <c r="C35" i="1"/>
  <c r="I29" i="1"/>
  <c r="F29" i="1"/>
  <c r="C29" i="1"/>
  <c r="I25" i="1"/>
  <c r="F25" i="1"/>
  <c r="C25" i="1"/>
  <c r="I23" i="1"/>
  <c r="F23" i="1"/>
  <c r="C23" i="1"/>
  <c r="I21" i="1"/>
  <c r="F21" i="1"/>
  <c r="C21" i="1"/>
  <c r="I18" i="1"/>
  <c r="F18" i="1"/>
  <c r="C18" i="1"/>
  <c r="I15" i="1"/>
  <c r="F15" i="1"/>
  <c r="C15" i="1"/>
  <c r="I12" i="1"/>
  <c r="F12" i="1"/>
  <c r="C12" i="1"/>
  <c r="C97" i="1" l="1"/>
  <c r="C111" i="1" s="1"/>
  <c r="F97" i="1"/>
  <c r="F111" i="1" s="1"/>
  <c r="I97" i="1"/>
  <c r="I111" i="1" s="1"/>
  <c r="E140" i="1"/>
  <c r="E182" i="1"/>
  <c r="C223" i="1"/>
  <c r="E222" i="1"/>
  <c r="E223" i="1" s="1"/>
  <c r="C166" i="1"/>
  <c r="E164" i="1"/>
  <c r="E166" i="1" s="1"/>
  <c r="F231" i="1"/>
  <c r="I231" i="1"/>
  <c r="C182" i="1"/>
  <c r="C140" i="1"/>
  <c r="I237" i="1"/>
  <c r="F237" i="1"/>
  <c r="I239" i="1" l="1"/>
  <c r="E231" i="1"/>
  <c r="E237" i="1"/>
  <c r="E239" i="1" s="1"/>
  <c r="C231" i="1"/>
  <c r="C237" i="1"/>
  <c r="C239" i="1" s="1"/>
  <c r="F239" i="1"/>
</calcChain>
</file>

<file path=xl/sharedStrings.xml><?xml version="1.0" encoding="utf-8"?>
<sst xmlns="http://schemas.openxmlformats.org/spreadsheetml/2006/main" count="621" uniqueCount="400">
  <si>
    <t>Ķekavas novada domes</t>
  </si>
  <si>
    <t>PAMATBUDŽETS - IEŅĒMUMI</t>
  </si>
  <si>
    <t>Kods</t>
  </si>
  <si>
    <t>Nosaukums</t>
  </si>
  <si>
    <t>2026.plāns</t>
  </si>
  <si>
    <t>2027.plāns</t>
  </si>
  <si>
    <t>2028.plāns</t>
  </si>
  <si>
    <t>1.1.1.2.</t>
  </si>
  <si>
    <t>Iedzīvotāju ienākuma nodoklis par tekošo gadu</t>
  </si>
  <si>
    <t>1.1.0.0.</t>
  </si>
  <si>
    <t xml:space="preserve">KOPĀ </t>
  </si>
  <si>
    <t>4.1.1.1.</t>
  </si>
  <si>
    <t>Nekustamā īpašuma nodoklis par zemi tekošā gada maksājumi</t>
  </si>
  <si>
    <t>4.1.1.2.</t>
  </si>
  <si>
    <t>Nekustamā īpašuma nodoklis par zemi iepr.gadu maks.</t>
  </si>
  <si>
    <t>4.1.1.0.</t>
  </si>
  <si>
    <t>KOPĀ</t>
  </si>
  <si>
    <t>4.1.2.1.</t>
  </si>
  <si>
    <t>Nekustāmā īpašuma nodoklis par ēkām un būvēm tekošā gada maksājumi</t>
  </si>
  <si>
    <t>4.1.2.2.</t>
  </si>
  <si>
    <t>Nekustāmā īpašuma nodoklis par ēkām un būvēm iepr.gadu maks.</t>
  </si>
  <si>
    <t>4.1.2.0.</t>
  </si>
  <si>
    <t>4.1.3.1.</t>
  </si>
  <si>
    <t>Nekustāmā īpašuma nodoklis par mājokļiem tekošā gada maksājumi</t>
  </si>
  <si>
    <t>4.1.3.2.</t>
  </si>
  <si>
    <t>Nekustāmā īpašuma nodoklis par mājokļiem iepr.gadu maks.</t>
  </si>
  <si>
    <t>4.1.3.0.</t>
  </si>
  <si>
    <t xml:space="preserve">KOPĀ  </t>
  </si>
  <si>
    <t>5.4.1.0.</t>
  </si>
  <si>
    <t>Azartspēļu nodoklis</t>
  </si>
  <si>
    <t>5.4.0.0.</t>
  </si>
  <si>
    <t>5.5.3.1.</t>
  </si>
  <si>
    <t>Dabas resursu nodoklis</t>
  </si>
  <si>
    <t>5.5.0.0.</t>
  </si>
  <si>
    <t>9.4.2.0.</t>
  </si>
  <si>
    <t>Valsts nodevas bāriņtiesas iekasētās</t>
  </si>
  <si>
    <t>9.4.3.0.</t>
  </si>
  <si>
    <t>Valsts nodeva par uzvārda, vārda un tautības ieraksta maiņu</t>
  </si>
  <si>
    <t>9.4.5.0.</t>
  </si>
  <si>
    <t>Valsts nodeva  par civilstāvokļa  aktu reģistrēšanu</t>
  </si>
  <si>
    <t>9.4.0.0.</t>
  </si>
  <si>
    <t>9.5.1.2.</t>
  </si>
  <si>
    <t>PN par izklaidējoša rakstura pasākumu rīkošanu</t>
  </si>
  <si>
    <t>9.5.1.4.</t>
  </si>
  <si>
    <t>PN par tirdzniecību publiskās vietās</t>
  </si>
  <si>
    <t>9.5.1.7.</t>
  </si>
  <si>
    <t xml:space="preserve">PN par reklāmas afišu un sludinājumu izvietošanu </t>
  </si>
  <si>
    <t>9.5.2.1.</t>
  </si>
  <si>
    <t>PN par būvatļaujas saņemšanu</t>
  </si>
  <si>
    <t>9.5.2.9.</t>
  </si>
  <si>
    <t>Pārējās nodevas, ko uzliek pašvaldības</t>
  </si>
  <si>
    <t>9.5.0.0.</t>
  </si>
  <si>
    <t>10.1.4.0.</t>
  </si>
  <si>
    <t>Naudas sodi, ko uzliek pašvaldības</t>
  </si>
  <si>
    <t>10.1.5.0</t>
  </si>
  <si>
    <t>Naudas sodi, ko uzliek par pārkāpumiem ceļu satiksmē</t>
  </si>
  <si>
    <t>10.1.0.0.</t>
  </si>
  <si>
    <t>12.3.9.0</t>
  </si>
  <si>
    <t>12.0.0.0.</t>
  </si>
  <si>
    <t>13.2.1.0.</t>
  </si>
  <si>
    <t>Ieņēmumi no zemes īpašuma pārdošanas</t>
  </si>
  <si>
    <t>13.0.0.0.</t>
  </si>
  <si>
    <t>17.2.0.0.</t>
  </si>
  <si>
    <t>Līdzfinansējums remigrācijas konkursam</t>
  </si>
  <si>
    <t>17.0.0.0.</t>
  </si>
  <si>
    <t>18.6.2.0.</t>
  </si>
  <si>
    <t>Pašvald.budžetā saņemtā valsts budžeta dotācija (brīvpusdienas)</t>
  </si>
  <si>
    <t>18.6.2.0</t>
  </si>
  <si>
    <t>Mērķdotācijas pedagogu atalgojumam, māc.grām, interešu izgl., tautas kolekt.</t>
  </si>
  <si>
    <t>Mērķdotācija maznodrošinātiem iedz.un asistentiem(soc.dienests Ķekava)</t>
  </si>
  <si>
    <t>Pārējās valsts dotācijas Sociālajam dienestam</t>
  </si>
  <si>
    <t>Nacionālā veselības dienesta finansējums - Ārstniecisko pakalpojumu nodaļa</t>
  </si>
  <si>
    <t>Programma "Latvijas skolas soma"</t>
  </si>
  <si>
    <t>EKKI proj. "Siltumnīcefekta gāzu emisiju samazināšanas pasākumi Ķekavas novada pašvaldības policijas ēkā"</t>
  </si>
  <si>
    <t>Dotācija autoceļiem</t>
  </si>
  <si>
    <t>Līdzfinansējums Klientu apkalpošanas centram</t>
  </si>
  <si>
    <t>Valsts finansējums Vēlēšanu komisijas darbam</t>
  </si>
  <si>
    <t>IZM finansējums pedagogu profesionālās kompetences pilnveidei par vardarbības novēršanas un labbūtības veicināšanas pasākumiem</t>
  </si>
  <si>
    <t>Projekts Atbalsts izglītības iestāžu pašpārvalžu attīstībai programmas "Kontakts" iniciatīvu projektu īstenošanai</t>
  </si>
  <si>
    <t>VARAM finansējums  Ukrainas bēgļu atbalstam</t>
  </si>
  <si>
    <t>18.6.3.0.</t>
  </si>
  <si>
    <t>ES finansējums Soc.dienesta projektiem</t>
  </si>
  <si>
    <t>Projekts - Publisko un korporatīvo ilgtspējas mērķu saskaņošana (ACROSS)</t>
  </si>
  <si>
    <t>Projekts - Piekļuves veicināšana ūdens tūrisma aktivitātēm (RIVERWAYS II / Upesceļi II)</t>
  </si>
  <si>
    <t>ERAF finans. pašvaldības ēku  energoefektivitātes paaugstināšanai</t>
  </si>
  <si>
    <t>Projekts - Patvēruma vietu pielāgošana un aprīkošana civilās aizsardzības mērķiem Ķekavas novadā</t>
  </si>
  <si>
    <t>Modernizācijas fonda finansējums atjaunīgo energoresursu iekārtu uzstādīšanai Ķekavas novada pašvaldības ēkās</t>
  </si>
  <si>
    <t>ERAF ANM projekta finansējums (ceļu projekti)</t>
  </si>
  <si>
    <t>ES līdzfinansējums Pašvaldības nozīmes koplietošanas ūdensnoteces,  atjaunošanai Odukalnā, Ķekavas pagastā, Ķekavas novadā</t>
  </si>
  <si>
    <t xml:space="preserve">ES līdzfinansējums Veselības veicināšanai un profilaksei Ķekavas novadā </t>
  </si>
  <si>
    <t>Ķekavas novada sporta centra projekti</t>
  </si>
  <si>
    <t>Pļavniekkalna sākumskolas projekti</t>
  </si>
  <si>
    <t>Projekts - Personu mobilitātes mācību nolūkos (ERASMUS +, Nr.2024-1-LV01-KA121-SCH-000225063)</t>
  </si>
  <si>
    <t>Projekts - Personu mobilitātes mācību nolūkos (ERASMUS+, Nr.2025-1-LV01-KA121-SCH-000336532)</t>
  </si>
  <si>
    <t>Projekts - Personu mobilitātes mācību nolūkos (ERASMUS+, Nr.2024-1-LV01-KA121-VET-000235705 )</t>
  </si>
  <si>
    <t>09.810</t>
  </si>
  <si>
    <t>Projekts - Personu mobilitātes mācību nolūkos (ERASMUS+, Nr.2025-1-LV01-KA121-VET-000334774)</t>
  </si>
  <si>
    <t>Projekts - Pedagogu profesionālā atbalsta sistēmas izveide</t>
  </si>
  <si>
    <t>Projekts - STEM un pilsoniskās līdzdalības norises plašākai izglītības pieredzei un karjeras izvēlei</t>
  </si>
  <si>
    <t>Projekts - Integrēta "skola-kopiena" sadarbības programma atstumtības riska mazināšanai izglītības iestādēs</t>
  </si>
  <si>
    <t>Projekts - Sabiedrības digitālo prasmju attīstība</t>
  </si>
  <si>
    <t>Projekts - Proti un dari 2.0</t>
  </si>
  <si>
    <t>Projekts bērnu pieskatīšans pakalpojumi Ķekavas novadā</t>
  </si>
  <si>
    <t>Vispārējās izglītības infrastruktūras attīstība Ķekavas novadā (Ābuli)</t>
  </si>
  <si>
    <t>ERAF projekts (85%) Publiskās ārtelpas attīstība</t>
  </si>
  <si>
    <t>18.6.4.0.</t>
  </si>
  <si>
    <t>19.2.0.0.</t>
  </si>
  <si>
    <t>Ieņēmumi izglītības funkciju nodrošināšanai</t>
  </si>
  <si>
    <t>19.0.0.0.</t>
  </si>
  <si>
    <t>21.1.9.0</t>
  </si>
  <si>
    <t>Ieņēmumi no vadošā partnera grupas īstenotajiem ES projektiem</t>
  </si>
  <si>
    <t>21.3.4.0.</t>
  </si>
  <si>
    <t>Procentu ieņēmumi no pašu ieguldījumiem</t>
  </si>
  <si>
    <t>21.3.5.0</t>
  </si>
  <si>
    <t>Maksa par izglītības pakalpojumiem</t>
  </si>
  <si>
    <t>21.3.7.0</t>
  </si>
  <si>
    <t>Ieņēmumi par dokumentu izsniegšanu un kancelejas pakalpojumiem</t>
  </si>
  <si>
    <t>21.3.8.0</t>
  </si>
  <si>
    <t>Ieņēmumi par nomu un īri</t>
  </si>
  <si>
    <t>21.3.9.0.</t>
  </si>
  <si>
    <t>Ieņēmumi par pārējiem sniegtajiem maksas pakalpojumiem</t>
  </si>
  <si>
    <t>21.4.9.0</t>
  </si>
  <si>
    <t>Pārējie iepriekš neklasificētie ieņēmumi</t>
  </si>
  <si>
    <t>21.0.0.0.</t>
  </si>
  <si>
    <t>Ieņēmumi kopā</t>
  </si>
  <si>
    <t>Saistības</t>
  </si>
  <si>
    <t>Aizņēmums Ķekavas vidusskolas sporta hallei, Gaismas iela 7A</t>
  </si>
  <si>
    <t>Aizņēmums Vispārējās izglītības infrastruktūras attīstība Ķekavas novadā (Ābuli)</t>
  </si>
  <si>
    <t xml:space="preserve">Aizņēmumi pašvaldības ēku energoefektivitātes paaugstināšanai </t>
  </si>
  <si>
    <t>Aizņēmums Publiskās ārtelpas attīstībai (Ābeļdārzs)</t>
  </si>
  <si>
    <t>Aizņēmums Daugmales pamatskolas sporta laukuma pārbūvei</t>
  </si>
  <si>
    <t>Aizņēmums sporta laukuma izbūvei Sporta ielā 1, Katlakalnā, Ķekavas novadā</t>
  </si>
  <si>
    <t>Aizņēmums Ķekavas stadiona izbūvei, Brīvības ielā 5, Ķekava</t>
  </si>
  <si>
    <t>Aizņēmums Ķeguma prospekta pārbūvei</t>
  </si>
  <si>
    <t>Aizņēmums Jaunsila ceļa pārbūvei Ķekavā, Ķekavas novadā</t>
  </si>
  <si>
    <t>Saistības kopā</t>
  </si>
  <si>
    <t>Projektu, dotāciju konta atlikums gada sākumā</t>
  </si>
  <si>
    <t>Naudas līdzekļu atlikums gada sākumā</t>
  </si>
  <si>
    <t>PAVISAM IEŅĒMUMI</t>
  </si>
  <si>
    <t>PAMATBUDŽETS - IZDEVUMI</t>
  </si>
  <si>
    <t>01.110</t>
  </si>
  <si>
    <t xml:space="preserve">Administratīvā pārvalde </t>
  </si>
  <si>
    <t>Sabiedriskās attiecības</t>
  </si>
  <si>
    <t xml:space="preserve">IT uzturēšana </t>
  </si>
  <si>
    <t xml:space="preserve">Finanšu pārvalde </t>
  </si>
  <si>
    <t>Pamatbudžeta ieņēmumi (PVN maksājumi)</t>
  </si>
  <si>
    <t xml:space="preserve">Deputātu, komiteju un komisiju darbs </t>
  </si>
  <si>
    <t xml:space="preserve">Vēlēšanu komisija </t>
  </si>
  <si>
    <t>01.721</t>
  </si>
  <si>
    <t>Iekšējā parāda procentu nomaksa</t>
  </si>
  <si>
    <t>Klientu apkalpošanas centra nodrošināšana</t>
  </si>
  <si>
    <t>01.890</t>
  </si>
  <si>
    <t>Līdzekļi neparedzētiem gadījumiem</t>
  </si>
  <si>
    <t>01.830</t>
  </si>
  <si>
    <t>Norēķini par izglītības pakalpojumiem</t>
  </si>
  <si>
    <t>Norēķini par iemaksām PFIF</t>
  </si>
  <si>
    <t>01.000</t>
  </si>
  <si>
    <t>VISPĀRĒJIE VALDĪBAS DIENESTI</t>
  </si>
  <si>
    <t>02.200</t>
  </si>
  <si>
    <t>Drošības nodaļa</t>
  </si>
  <si>
    <t>02.000</t>
  </si>
  <si>
    <t>AIZSARDZĪBA</t>
  </si>
  <si>
    <t>03.110</t>
  </si>
  <si>
    <t>Pašvaldības policija</t>
  </si>
  <si>
    <t>03.000</t>
  </si>
  <si>
    <t>SABIEDRISKĀ KĀRTĪBA UN DROŠĪBA</t>
  </si>
  <si>
    <t>04.900</t>
  </si>
  <si>
    <t xml:space="preserve">Attīstības un būvniecības pārvalde </t>
  </si>
  <si>
    <t>04.510</t>
  </si>
  <si>
    <t>Ielu un ceļu apsaimniekošana un remonts</t>
  </si>
  <si>
    <t>Projekts Zaļā pārkārtošanās mazpilsētās pie transporta koridoriem (EcoCore)</t>
  </si>
  <si>
    <t>Projekts Līdzpastāvēšanas un atvērtas pārvaldības aģenti (Agents of Co-existence)</t>
  </si>
  <si>
    <t>Valsts dotācija autoceļiem</t>
  </si>
  <si>
    <t>ANM - Apvienotā gājēju ceļa un veloceļa izbūve no Ķekavas līdz autoceļa P137 Lapenieki–Ķekava–Ģūģi krustojumam ar autoceļu A5, Ķekavas pagasts, Ķekavas novads</t>
  </si>
  <si>
    <t xml:space="preserve">Ceļu investīciju projekti </t>
  </si>
  <si>
    <t>04.000</t>
  </si>
  <si>
    <t>EKONOMISKĀ DARBĪBA</t>
  </si>
  <si>
    <t>05.600</t>
  </si>
  <si>
    <t>Vides aizsardzība - dabas resursu nodoklis</t>
  </si>
  <si>
    <t>05.000</t>
  </si>
  <si>
    <t>VIDES AIZSARDZĪBA</t>
  </si>
  <si>
    <t>06.200</t>
  </si>
  <si>
    <t>Pašvaldības teritoriju apsaimniekošana</t>
  </si>
  <si>
    <t xml:space="preserve">Īpašumu pārvalde </t>
  </si>
  <si>
    <t>Projekts Ad_Cap4Good_Gov</t>
  </si>
  <si>
    <t>Projekts - Publiskās ārtelpas attīstība Ķekavas pilsētas galvenajā laukumā Ābeļdārzā</t>
  </si>
  <si>
    <t>06.400</t>
  </si>
  <si>
    <t>Ielu apgaismojuma nodrošināšana</t>
  </si>
  <si>
    <t>06.600</t>
  </si>
  <si>
    <t>Kapu apsaimniekošana</t>
  </si>
  <si>
    <t>06.000</t>
  </si>
  <si>
    <t>PAŠVALDĪBAS TERIT.UN MĀJOKĻU APSAIMNIEKOŠANA</t>
  </si>
  <si>
    <t>07.210</t>
  </si>
  <si>
    <t>Ķekavas novada veselības un sociālās aprūpes centrs - Ārstniecības pakalpojumu nodaļa</t>
  </si>
  <si>
    <t>07.450</t>
  </si>
  <si>
    <t>Projekts - Āra trenažieru ierīkošana - Ķekavas novada iedzīvotāju veselības veicināšanai</t>
  </si>
  <si>
    <t>07.000</t>
  </si>
  <si>
    <t>VESELĪBA</t>
  </si>
  <si>
    <t>08.210</t>
  </si>
  <si>
    <t>Ķekavas novada centrālā bibliotēka</t>
  </si>
  <si>
    <t>08.230</t>
  </si>
  <si>
    <t xml:space="preserve">Ķekavas pagasta kultūras centrs </t>
  </si>
  <si>
    <t>Baložu kultūras centrs</t>
  </si>
  <si>
    <t xml:space="preserve">Daugmales kultūras centrs </t>
  </si>
  <si>
    <t>08.620</t>
  </si>
  <si>
    <t>Baldones kultūras centrs</t>
  </si>
  <si>
    <t>08.100</t>
  </si>
  <si>
    <t>Ķekavas novada sporta centrs</t>
  </si>
  <si>
    <t>08.330</t>
  </si>
  <si>
    <t>Izdevums "Ķekavas novads"</t>
  </si>
  <si>
    <t>Pārējie kultūras un sporta pasākumi</t>
  </si>
  <si>
    <t>Pārējie kultūras un sporta pasākumi - uzņēmējdarbība</t>
  </si>
  <si>
    <t>Izdevumi Ķekavas novada tūrisma informācijas centru darbībai</t>
  </si>
  <si>
    <t>Starptautiskās sadarbības projekti</t>
  </si>
  <si>
    <t>08.000</t>
  </si>
  <si>
    <t>ATPŪTA, KULTŪRA UN RELIĢIJA</t>
  </si>
  <si>
    <t>09.219</t>
  </si>
  <si>
    <t xml:space="preserve">Ķekavas vidusskola </t>
  </si>
  <si>
    <t>09.211</t>
  </si>
  <si>
    <t xml:space="preserve">Pļavniekkalna sākumskola </t>
  </si>
  <si>
    <t xml:space="preserve">Baložu vidusskola </t>
  </si>
  <si>
    <t xml:space="preserve">Daugmales pamatskola </t>
  </si>
  <si>
    <t>Baldones vidusskola</t>
  </si>
  <si>
    <t>09.100</t>
  </si>
  <si>
    <t xml:space="preserve">PII "Ieviņa" </t>
  </si>
  <si>
    <t xml:space="preserve">PII "Zvaigznīte" </t>
  </si>
  <si>
    <t xml:space="preserve">PII "Avotiņš" </t>
  </si>
  <si>
    <t xml:space="preserve">PII "Bitīte" </t>
  </si>
  <si>
    <t>PII "Vāverīte"</t>
  </si>
  <si>
    <t>09.510</t>
  </si>
  <si>
    <t xml:space="preserve">Ķekavas mākslas skola </t>
  </si>
  <si>
    <t>Baldones mākslas skola</t>
  </si>
  <si>
    <t xml:space="preserve">Ķekavas mūzikas skola </t>
  </si>
  <si>
    <t>Baldones  sākumskola</t>
  </si>
  <si>
    <t>J.Dūmiņa Baldones mūzikas skola</t>
  </si>
  <si>
    <t xml:space="preserve">Ķekavas novada sporta skola </t>
  </si>
  <si>
    <t>Ķekavas novada sporta centrs - Baldones sporta komplekss</t>
  </si>
  <si>
    <t>IKS pārvaldes metodiķis- interešu izglītība ( IZM valsts finansējums)</t>
  </si>
  <si>
    <t>Programma Skolas soma</t>
  </si>
  <si>
    <t>09.820</t>
  </si>
  <si>
    <t>Izglītības iestāžu ēku uzturēšana un attīstība</t>
  </si>
  <si>
    <t>Asistenti IZM finansējums</t>
  </si>
  <si>
    <t xml:space="preserve">Izglītības, kultūras un sporta pārvalde </t>
  </si>
  <si>
    <t>Neformālās izglītības pasākumi, t.sk. latviešu valodas apguve Ukrainas bērniem un jauniešiem</t>
  </si>
  <si>
    <t>Projekts - Bērnu pieskatīšanas pakalpojumi Ķekavas novadā</t>
  </si>
  <si>
    <t>09.620</t>
  </si>
  <si>
    <t>Brīvpusdienas</t>
  </si>
  <si>
    <t>09.610</t>
  </si>
  <si>
    <t>Skolēnu pārvadājumi</t>
  </si>
  <si>
    <t>09.000</t>
  </si>
  <si>
    <t>IZGLĪTĪBA</t>
  </si>
  <si>
    <t>10.700</t>
  </si>
  <si>
    <t xml:space="preserve">Sociālais dienests </t>
  </si>
  <si>
    <t>10.200</t>
  </si>
  <si>
    <t>Ķekavas novada veselības un sociālās aprūpes centrs</t>
  </si>
  <si>
    <t>10.400</t>
  </si>
  <si>
    <t>Ķekavas novada bāriņtiesa</t>
  </si>
  <si>
    <t>Pirmsskolas vecuma bērnu nodrošināšana ar vietām PII</t>
  </si>
  <si>
    <t>Izdevumi ukraiņu bēgļu atbalstam</t>
  </si>
  <si>
    <t>Izdevumi ukraiņu bēgļu atbalstam nometņu dotācija</t>
  </si>
  <si>
    <t>10.000</t>
  </si>
  <si>
    <t>SOCIĀLĀ AIZSARDZĪBA</t>
  </si>
  <si>
    <t>IZDEVUMI KOPĀ</t>
  </si>
  <si>
    <t>Kredīta pamatsummas atmaksa(pamatbudžets)</t>
  </si>
  <si>
    <t>Kredīta pamatsummas atmaksa no dotācijas autoceļiem</t>
  </si>
  <si>
    <t>Pamatkapitāla palielināšana SIA "Ķekavas nami"</t>
  </si>
  <si>
    <t>Līdzekļu atlikums gada beigās (ERAF ANM projektam, investīciju projektu līdzfinansējumam)</t>
  </si>
  <si>
    <t>FINANSĒŠANA</t>
  </si>
  <si>
    <t>PAVISAM IZDEVUMI</t>
  </si>
  <si>
    <t>ZIEDOJUMU IEŅĒMUMI</t>
  </si>
  <si>
    <t>23.4.1.0.</t>
  </si>
  <si>
    <t>Saņemtie ziedojumi no juridiskām personām</t>
  </si>
  <si>
    <t>23.4.2.0.</t>
  </si>
  <si>
    <t>Saņemtie ziedojumi natūrā</t>
  </si>
  <si>
    <t>23.5.1.0.</t>
  </si>
  <si>
    <t>Saņemtie ziedojumi no fiziskām  personām</t>
  </si>
  <si>
    <t>Līdzekļu atlikums gada sākumā</t>
  </si>
  <si>
    <t>ZIEDOJUMU IZDEVUMI</t>
  </si>
  <si>
    <t>Pašvaldību teritoriju un mājokļu apsaimniekošana</t>
  </si>
  <si>
    <t>Atpūta, kultūra un sports</t>
  </si>
  <si>
    <t>Izglītība</t>
  </si>
  <si>
    <t>Sociālā aizsardzība</t>
  </si>
  <si>
    <t>Līdzekļu atlikums gada beigās</t>
  </si>
  <si>
    <t>KOPĀ  IZDEVUMI</t>
  </si>
  <si>
    <t>Valsts budžeta dotācija saskaņā ar MK noteikumiem Nr.798</t>
  </si>
  <si>
    <t>Izmaiņas</t>
  </si>
  <si>
    <t>2026.apstiprināts</t>
  </si>
  <si>
    <t>Projekts - Jauniešu ar funkcionāliem traucējumiem līdzdalības veicināšana un sabiedrības informēšana Ķekavas novadā</t>
  </si>
  <si>
    <t>Pārējie dažādi nenodokļu ieņēmumi</t>
  </si>
  <si>
    <t>Ķekavas novada bāriņtiesas projekti</t>
  </si>
  <si>
    <t>Ķekavas mūzikas skolas projekts</t>
  </si>
  <si>
    <t>Daugmales pamatskolas projekts</t>
  </si>
  <si>
    <t>Civilā aizsardzība un drošība</t>
  </si>
  <si>
    <t>Projekts - Sadarbības pasākumu telpas labiekārtošana Ķekavas novadā (Purva iela)</t>
  </si>
  <si>
    <t/>
  </si>
  <si>
    <t>F50010000</t>
  </si>
  <si>
    <t>Akcijas un cita līdzdalība pašu kapitālā</t>
  </si>
  <si>
    <t xml:space="preserve">    F22010000 AS</t>
  </si>
  <si>
    <t xml:space="preserve">    Pieprasījuma noguldījumu atlikums gada sākumā</t>
  </si>
  <si>
    <t>F20010000</t>
  </si>
  <si>
    <t>Naudas līdzekļi un noguldījumi (bilances aktīvā)</t>
  </si>
  <si>
    <t>5</t>
  </si>
  <si>
    <t>4</t>
  </si>
  <si>
    <t>3</t>
  </si>
  <si>
    <t>2</t>
  </si>
  <si>
    <t>1</t>
  </si>
  <si>
    <t>IV FINANSĒŠANA - kopā</t>
  </si>
  <si>
    <t>III Ieņēmumu pārsniegums (+) deficīts (-) (I-II)</t>
  </si>
  <si>
    <t xml:space="preserve">  7700</t>
  </si>
  <si>
    <t xml:space="preserve">  Starptautiskā sadarbība</t>
  </si>
  <si>
    <t xml:space="preserve">  7200</t>
  </si>
  <si>
    <t xml:space="preserve">  Pašvaldību transferti un uzturēšanas izdevumu transferti</t>
  </si>
  <si>
    <t>7000</t>
  </si>
  <si>
    <t>Transferti, uzturēšanas izdevumu transferti, pašu resursu maksājumi, starptautiskā sadarbība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</si>
  <si>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</si>
  <si>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</si>
  <si>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6400</t>
  </si>
  <si>
    <t xml:space="preserve">  Pārējie klasifikācijā neminētie maksājumi iedzīvotājiem natūrā un kompensācijas</t>
  </si>
  <si>
    <t xml:space="preserve">  6300</t>
  </si>
  <si>
    <t xml:space="preserve">  Sociālie pabalsti natūrā</t>
  </si>
  <si>
    <t xml:space="preserve">  6200</t>
  </si>
  <si>
    <t xml:space="preserve">  Pensijas un sociālie pabalsti naudā</t>
  </si>
  <si>
    <t>6000</t>
  </si>
  <si>
    <t>Sociāla rakstura maksājumi un kompensācijas</t>
  </si>
  <si>
    <t xml:space="preserve">  5200</t>
  </si>
  <si>
    <t xml:space="preserve">  Pamatlīdzekļi, ieguldījuma īpašumi un bioloģiskie aktīvi</t>
  </si>
  <si>
    <t xml:space="preserve">  5100</t>
  </si>
  <si>
    <t xml:space="preserve">  Nemateriālie ieguldījumi</t>
  </si>
  <si>
    <t>5000</t>
  </si>
  <si>
    <t>Pamatkapitāla veidošana</t>
  </si>
  <si>
    <t xml:space="preserve">  4300</t>
  </si>
  <si>
    <t xml:space="preserve">  Pārējie procentu maksājumi</t>
  </si>
  <si>
    <t xml:space="preserve">  4200</t>
  </si>
  <si>
    <t xml:space="preserve">  Procentu maksājumi iekšzemes kredītiestādēm</t>
  </si>
  <si>
    <t>4000</t>
  </si>
  <si>
    <t>Procentu izdevumi</t>
  </si>
  <si>
    <t xml:space="preserve">  3200</t>
  </si>
  <si>
    <t xml:space="preserve">  Subsīdijas un dotācijas komersantiem, biedrībām, nodibinājumiem un fiziskām personām</t>
  </si>
  <si>
    <t>3000</t>
  </si>
  <si>
    <t>Subsīdijas un dotācijas</t>
  </si>
  <si>
    <t xml:space="preserve">  2500</t>
  </si>
  <si>
    <t xml:space="preserve">  Budžeta iestāžu nodokļu, nodevu un sankciju maksājumi</t>
  </si>
  <si>
    <t xml:space="preserve">  2400</t>
  </si>
  <si>
    <t xml:space="preserve">  Izdevumi periodikas iegādei bibliotēku krājumiem</t>
  </si>
  <si>
    <t xml:space="preserve">  2300</t>
  </si>
  <si>
    <t xml:space="preserve">  Krājumi, materiāli, energoresursi, preces, biroja preces un inventārs, kurus neuzskaita kodā 5000</t>
  </si>
  <si>
    <t xml:space="preserve">  2200</t>
  </si>
  <si>
    <t xml:space="preserve">  Pakalpojumi</t>
  </si>
  <si>
    <t xml:space="preserve">  2100</t>
  </si>
  <si>
    <t xml:space="preserve">  Mācību, darba un dienesta komandējumi, darba braucieni</t>
  </si>
  <si>
    <t>2000</t>
  </si>
  <si>
    <t>Preces un pakalpojumi</t>
  </si>
  <si>
    <t xml:space="preserve">  1200</t>
  </si>
  <si>
    <t xml:space="preserve">  Darba devēja valsts sociālās apdrošināšanas obligātās iemaksas, pabalsti un kompensācijas</t>
  </si>
  <si>
    <t xml:space="preserve">  1100</t>
  </si>
  <si>
    <t xml:space="preserve">  Atalgojums</t>
  </si>
  <si>
    <t>1000</t>
  </si>
  <si>
    <t>Atlīdzība</t>
  </si>
  <si>
    <t>Izdevumi atbilstoši ekonomiskajām kategorijām</t>
  </si>
  <si>
    <t>Atpūta, kultūra un reliģija</t>
  </si>
  <si>
    <t>Veselība</t>
  </si>
  <si>
    <t>Teritoriju un mājokļu apsaimniekošana</t>
  </si>
  <si>
    <t>Vides aizsardzība</t>
  </si>
  <si>
    <t>Ekonomiskā darbība</t>
  </si>
  <si>
    <t>Sabiedriskā kārtība un drošība</t>
  </si>
  <si>
    <t>Aizsardzība</t>
  </si>
  <si>
    <t>Vispārējie valdības dienesti</t>
  </si>
  <si>
    <t>Izdevumi atbilstoši funkcionālajām kategorijām</t>
  </si>
  <si>
    <t>EUR</t>
  </si>
  <si>
    <t>Precizētais 2026. gada budžets</t>
  </si>
  <si>
    <t>Grozījumi (+/-)</t>
  </si>
  <si>
    <t>Apstiprināts 2026. gadam</t>
  </si>
  <si>
    <t>Budžeta kategoriju kodi</t>
  </si>
  <si>
    <t>Rādītāju nosaukumi</t>
  </si>
  <si>
    <t>Izdevumu kopsavilkums atbilstoši funkcionālajām un ekonomiskajām kategorijām</t>
  </si>
  <si>
    <t>Apstiprināts 2025. gadam</t>
  </si>
  <si>
    <t>Precizētais 2025. gada budžets</t>
  </si>
  <si>
    <t>KOPĀ IZDEVUMI</t>
  </si>
  <si>
    <t>Fiansēšana</t>
  </si>
  <si>
    <t>Saņemto aizņēmumu atmaksa</t>
  </si>
  <si>
    <t>Līdzekļu atlikums perioda beigās</t>
  </si>
  <si>
    <t>F40020020</t>
  </si>
  <si>
    <t>F22010000 PB</t>
  </si>
  <si>
    <t xml:space="preserve"> Kopsavilkums - ziedojumi - izdevumi atbilstoši funkcionālajām un ekonomiskajām kategorijām</t>
  </si>
  <si>
    <t xml:space="preserve"> IZDEVUMI - kopā</t>
  </si>
  <si>
    <r>
      <t xml:space="preserve">Ķekavas novada pašvaldības domes priekšsēdētāja </t>
    </r>
    <r>
      <rPr>
        <i/>
        <sz val="12"/>
        <rFont val="Times New Roman"/>
        <family val="1"/>
        <charset val="186"/>
      </rPr>
      <t>V. Baire</t>
    </r>
  </si>
  <si>
    <r>
      <t>Ķekavas novada pašvaldības domes priekšsēdētāja</t>
    </r>
    <r>
      <rPr>
        <i/>
        <sz val="11"/>
        <color theme="1"/>
        <rFont val="Calibri"/>
        <family val="2"/>
        <charset val="186"/>
        <scheme val="minor"/>
      </rPr>
      <t xml:space="preserve"> V. Baire</t>
    </r>
  </si>
  <si>
    <t>4. pielikums</t>
  </si>
  <si>
    <t>2026. gada 18. jūnija saistošajiem noteikumiem Nr. 12/2026</t>
  </si>
  <si>
    <t>2026. gada 12. februāra saistošajiem noteikumiem Nr. 1/2026</t>
  </si>
  <si>
    <t>1. pielikums</t>
  </si>
  <si>
    <r>
      <rPr>
        <sz val="9"/>
        <rFont val="Times New Roman"/>
        <family val="1"/>
        <charset val="186"/>
      </rPr>
      <t>Ķekavas novada pašvaldības domes priekšsēdētāja</t>
    </r>
    <r>
      <rPr>
        <i/>
        <sz val="9"/>
        <rFont val="Times New Roman"/>
        <family val="1"/>
        <charset val="186"/>
      </rPr>
      <t xml:space="preserve"> V. Baire</t>
    </r>
  </si>
  <si>
    <t>2. pielikums</t>
  </si>
  <si>
    <t xml:space="preserve">2026. gada 18. jūnija saistošajiem noteikumiem Nr. 12/2026 </t>
  </si>
  <si>
    <t>Projekts - Veselības veicināšana un slimību profilakse Ķekavas novadā</t>
  </si>
  <si>
    <t>3. pielikums</t>
  </si>
  <si>
    <t xml:space="preserve"> Projekts - Sadarbības pasākumu telpas labiekārtošana Ķekavas novadā (Purva iela)</t>
  </si>
  <si>
    <t>Projekts "Digitālā darba ar jaunatni sistēmas attīstība pašvaldībās"</t>
  </si>
  <si>
    <t xml:space="preserve">Projekts "Jaunatnes vadīts ceļš no nulles par varoni (YouthZero2Hero)" </t>
  </si>
  <si>
    <t>projekts "Izglītojoša pilsētu kopiena: Eiropas vides tīkls jaunatnes iespēju nodrošināšanai un kopienas veidošanai" (Ed.U.Co.)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</si>
</sst>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00"/>
  </numFmts>
  <fonts count="5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6"/>
      <color indexed="8"/>
      <name val="f6"/>
    </font>
    <font>
      <b/>
      <sz val="10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9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206">
    <xf numFmtId="0" fontId="0" fillId="0" borderId="0" xfId="0"/>
    <xf numFmtId="0" fontId="19" fillId="0" borderId="0" xfId="0" applyFont="1"/>
    <xf numFmtId="164" fontId="20" fillId="0" borderId="0" xfId="1" applyNumberFormat="1" applyFont="1"/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164" fontId="22" fillId="0" borderId="10" xfId="1" applyNumberFormat="1" applyFont="1" applyFill="1" applyBorder="1" applyAlignment="1">
      <alignment horizontal="center" wrapText="1"/>
    </xf>
    <xf numFmtId="49" fontId="20" fillId="0" borderId="10" xfId="0" applyNumberFormat="1" applyFont="1" applyBorder="1" applyAlignment="1">
      <alignment horizontal="left"/>
    </xf>
    <xf numFmtId="0" fontId="20" fillId="0" borderId="11" xfId="0" applyFont="1" applyBorder="1"/>
    <xf numFmtId="3" fontId="24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/>
    <xf numFmtId="0" fontId="22" fillId="33" borderId="10" xfId="0" applyFont="1" applyFill="1" applyBorder="1" applyAlignment="1">
      <alignment horizontal="left"/>
    </xf>
    <xf numFmtId="0" fontId="22" fillId="33" borderId="11" xfId="0" applyFont="1" applyFill="1" applyBorder="1"/>
    <xf numFmtId="3" fontId="22" fillId="33" borderId="10" xfId="0" applyNumberFormat="1" applyFont="1" applyFill="1" applyBorder="1"/>
    <xf numFmtId="0" fontId="20" fillId="0" borderId="10" xfId="0" applyFont="1" applyBorder="1" applyAlignment="1">
      <alignment horizontal="left"/>
    </xf>
    <xf numFmtId="3" fontId="22" fillId="33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/>
    </xf>
    <xf numFmtId="165" fontId="20" fillId="0" borderId="10" xfId="1" applyNumberFormat="1" applyFont="1" applyFill="1" applyBorder="1"/>
    <xf numFmtId="49" fontId="22" fillId="33" borderId="10" xfId="0" applyNumberFormat="1" applyFont="1" applyFill="1" applyBorder="1" applyAlignment="1">
      <alignment horizontal="left"/>
    </xf>
    <xf numFmtId="49" fontId="20" fillId="34" borderId="10" xfId="0" applyNumberFormat="1" applyFont="1" applyFill="1" applyBorder="1" applyAlignment="1">
      <alignment horizontal="left"/>
    </xf>
    <xf numFmtId="0" fontId="20" fillId="34" borderId="11" xfId="0" applyFont="1" applyFill="1" applyBorder="1"/>
    <xf numFmtId="3" fontId="20" fillId="0" borderId="10" xfId="1" applyNumberFormat="1" applyFont="1" applyFill="1" applyBorder="1"/>
    <xf numFmtId="164" fontId="20" fillId="0" borderId="10" xfId="1" applyNumberFormat="1" applyFont="1" applyFill="1" applyBorder="1"/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49" fontId="26" fillId="0" borderId="10" xfId="0" applyNumberFormat="1" applyFont="1" applyBorder="1" applyAlignment="1">
      <alignment horizontal="left"/>
    </xf>
    <xf numFmtId="0" fontId="20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left"/>
    </xf>
    <xf numFmtId="3" fontId="27" fillId="33" borderId="10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left"/>
    </xf>
    <xf numFmtId="0" fontId="20" fillId="0" borderId="13" xfId="0" applyFont="1" applyBorder="1"/>
    <xf numFmtId="0" fontId="20" fillId="0" borderId="14" xfId="0" applyFont="1" applyBorder="1"/>
    <xf numFmtId="0" fontId="22" fillId="0" borderId="15" xfId="0" applyFont="1" applyBorder="1" applyAlignment="1">
      <alignment horizontal="left"/>
    </xf>
    <xf numFmtId="0" fontId="20" fillId="0" borderId="10" xfId="0" applyFont="1" applyBorder="1"/>
    <xf numFmtId="0" fontId="20" fillId="0" borderId="16" xfId="0" applyFont="1" applyBorder="1"/>
    <xf numFmtId="0" fontId="20" fillId="0" borderId="16" xfId="0" applyFont="1" applyBorder="1" applyAlignment="1">
      <alignment wrapText="1"/>
    </xf>
    <xf numFmtId="0" fontId="22" fillId="0" borderId="16" xfId="0" applyFont="1" applyBorder="1"/>
    <xf numFmtId="3" fontId="22" fillId="0" borderId="10" xfId="0" applyNumberFormat="1" applyFont="1" applyBorder="1"/>
    <xf numFmtId="0" fontId="22" fillId="33" borderId="10" xfId="0" applyFont="1" applyFill="1" applyBorder="1"/>
    <xf numFmtId="0" fontId="23" fillId="33" borderId="16" xfId="0" applyFont="1" applyFill="1" applyBorder="1"/>
    <xf numFmtId="3" fontId="22" fillId="33" borderId="16" xfId="0" applyNumberFormat="1" applyFont="1" applyFill="1" applyBorder="1"/>
    <xf numFmtId="0" fontId="23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23" fillId="0" borderId="10" xfId="0" applyFont="1" applyBorder="1" applyAlignment="1">
      <alignment horizontal="left"/>
    </xf>
    <xf numFmtId="0" fontId="23" fillId="0" borderId="16" xfId="0" applyFont="1" applyBorder="1"/>
    <xf numFmtId="3" fontId="20" fillId="0" borderId="10" xfId="0" applyNumberFormat="1" applyFont="1" applyBorder="1" applyAlignment="1">
      <alignment horizontal="right"/>
    </xf>
    <xf numFmtId="0" fontId="20" fillId="0" borderId="16" xfId="0" applyFont="1" applyBorder="1" applyAlignment="1">
      <alignment horizontal="left"/>
    </xf>
    <xf numFmtId="0" fontId="22" fillId="33" borderId="16" xfId="0" applyFont="1" applyFill="1" applyBorder="1"/>
    <xf numFmtId="3" fontId="22" fillId="33" borderId="10" xfId="0" applyNumberFormat="1" applyFont="1" applyFill="1" applyBorder="1" applyAlignment="1">
      <alignment horizontal="right"/>
    </xf>
    <xf numFmtId="3" fontId="21" fillId="33" borderId="16" xfId="0" applyNumberFormat="1" applyFont="1" applyFill="1" applyBorder="1" applyAlignment="1">
      <alignment horizontal="right"/>
    </xf>
    <xf numFmtId="0" fontId="26" fillId="0" borderId="16" xfId="0" applyFont="1" applyBorder="1"/>
    <xf numFmtId="3" fontId="26" fillId="0" borderId="10" xfId="0" applyNumberFormat="1" applyFont="1" applyBorder="1" applyAlignment="1">
      <alignment horizontal="right"/>
    </xf>
    <xf numFmtId="164" fontId="20" fillId="0" borderId="10" xfId="1" applyNumberFormat="1" applyFont="1" applyFill="1" applyBorder="1" applyAlignment="1">
      <alignment horizontal="right"/>
    </xf>
    <xf numFmtId="0" fontId="26" fillId="0" borderId="16" xfId="0" applyFont="1" applyBorder="1" applyAlignment="1">
      <alignment wrapText="1"/>
    </xf>
    <xf numFmtId="166" fontId="20" fillId="0" borderId="10" xfId="0" applyNumberFormat="1" applyFont="1" applyBorder="1" applyAlignment="1">
      <alignment horizontal="left"/>
    </xf>
    <xf numFmtId="3" fontId="26" fillId="0" borderId="10" xfId="0" applyNumberFormat="1" applyFont="1" applyBorder="1"/>
    <xf numFmtId="3" fontId="20" fillId="0" borderId="10" xfId="1" applyNumberFormat="1" applyFont="1" applyFill="1" applyBorder="1" applyAlignment="1">
      <alignment horizontal="right" wrapText="1"/>
    </xf>
    <xf numFmtId="3" fontId="20" fillId="0" borderId="10" xfId="1" applyNumberFormat="1" applyFont="1" applyFill="1" applyBorder="1" applyAlignment="1"/>
    <xf numFmtId="49" fontId="22" fillId="0" borderId="10" xfId="0" applyNumberFormat="1" applyFont="1" applyBorder="1" applyAlignment="1">
      <alignment horizontal="left"/>
    </xf>
    <xf numFmtId="0" fontId="20" fillId="0" borderId="0" xfId="0" applyFont="1"/>
    <xf numFmtId="3" fontId="20" fillId="0" borderId="0" xfId="0" applyNumberFormat="1" applyFont="1"/>
    <xf numFmtId="0" fontId="18" fillId="0" borderId="0" xfId="0" applyFont="1"/>
    <xf numFmtId="0" fontId="28" fillId="0" borderId="0" xfId="0" applyFont="1"/>
    <xf numFmtId="165" fontId="19" fillId="0" borderId="0" xfId="1" applyNumberFormat="1" applyFont="1"/>
    <xf numFmtId="3" fontId="20" fillId="0" borderId="15" xfId="0" applyNumberFormat="1" applyFont="1" applyBorder="1"/>
    <xf numFmtId="165" fontId="26" fillId="0" borderId="10" xfId="1" applyNumberFormat="1" applyFont="1" applyFill="1" applyBorder="1"/>
    <xf numFmtId="164" fontId="26" fillId="0" borderId="10" xfId="1" applyNumberFormat="1" applyFont="1" applyFill="1" applyBorder="1"/>
    <xf numFmtId="164" fontId="27" fillId="33" borderId="10" xfId="1" applyNumberFormat="1" applyFont="1" applyFill="1" applyBorder="1" applyAlignment="1">
      <alignment horizontal="right"/>
    </xf>
    <xf numFmtId="164" fontId="26" fillId="0" borderId="10" xfId="1" applyNumberFormat="1" applyFont="1" applyFill="1" applyBorder="1" applyAlignment="1">
      <alignment horizontal="right"/>
    </xf>
    <xf numFmtId="3" fontId="27" fillId="33" borderId="16" xfId="0" applyNumberFormat="1" applyFont="1" applyFill="1" applyBorder="1" applyAlignment="1">
      <alignment horizontal="right"/>
    </xf>
    <xf numFmtId="3" fontId="27" fillId="33" borderId="10" xfId="0" applyNumberFormat="1" applyFont="1" applyFill="1" applyBorder="1" applyAlignment="1">
      <alignment horizontal="right"/>
    </xf>
    <xf numFmtId="0" fontId="29" fillId="0" borderId="0" xfId="0" applyFont="1"/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0" fontId="25" fillId="0" borderId="0" xfId="0" applyFont="1"/>
    <xf numFmtId="164" fontId="20" fillId="0" borderId="0" xfId="1" applyNumberFormat="1" applyFont="1" applyFill="1"/>
    <xf numFmtId="0" fontId="20" fillId="0" borderId="0" xfId="0" applyFont="1" applyAlignment="1">
      <alignment horizontal="right"/>
    </xf>
    <xf numFmtId="0" fontId="20" fillId="33" borderId="10" xfId="0" applyFont="1" applyFill="1" applyBorder="1" applyAlignment="1">
      <alignment horizontal="left"/>
    </xf>
    <xf numFmtId="164" fontId="22" fillId="0" borderId="19" xfId="1" applyNumberFormat="1" applyFont="1" applyFill="1" applyBorder="1" applyAlignment="1">
      <alignment horizontal="center" wrapText="1"/>
    </xf>
    <xf numFmtId="3" fontId="24" fillId="0" borderId="19" xfId="0" applyNumberFormat="1" applyFont="1" applyBorder="1" applyAlignment="1">
      <alignment horizontal="right" vertical="center"/>
    </xf>
    <xf numFmtId="3" fontId="20" fillId="0" borderId="19" xfId="0" applyNumberFormat="1" applyFont="1" applyBorder="1"/>
    <xf numFmtId="3" fontId="22" fillId="33" borderId="19" xfId="0" applyNumberFormat="1" applyFont="1" applyFill="1" applyBorder="1"/>
    <xf numFmtId="3" fontId="22" fillId="33" borderId="19" xfId="0" applyNumberFormat="1" applyFont="1" applyFill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19" xfId="1" applyNumberFormat="1" applyFont="1" applyFill="1" applyBorder="1"/>
    <xf numFmtId="3" fontId="27" fillId="33" borderId="19" xfId="0" applyNumberFormat="1" applyFont="1" applyFill="1" applyBorder="1" applyAlignment="1">
      <alignment horizontal="right" vertical="center"/>
    </xf>
    <xf numFmtId="3" fontId="22" fillId="0" borderId="19" xfId="0" applyNumberFormat="1" applyFont="1" applyBorder="1"/>
    <xf numFmtId="3" fontId="20" fillId="0" borderId="19" xfId="0" applyNumberFormat="1" applyFont="1" applyBorder="1" applyAlignment="1">
      <alignment horizontal="right"/>
    </xf>
    <xf numFmtId="3" fontId="26" fillId="0" borderId="19" xfId="0" applyNumberFormat="1" applyFont="1" applyBorder="1"/>
    <xf numFmtId="3" fontId="26" fillId="0" borderId="19" xfId="0" applyNumberFormat="1" applyFont="1" applyBorder="1" applyAlignment="1">
      <alignment horizontal="right"/>
    </xf>
    <xf numFmtId="3" fontId="27" fillId="33" borderId="20" xfId="0" applyNumberFormat="1" applyFont="1" applyFill="1" applyBorder="1" applyAlignment="1">
      <alignment horizontal="right"/>
    </xf>
    <xf numFmtId="3" fontId="27" fillId="33" borderId="19" xfId="0" applyNumberFormat="1" applyFont="1" applyFill="1" applyBorder="1" applyAlignment="1">
      <alignment horizontal="right"/>
    </xf>
    <xf numFmtId="3" fontId="22" fillId="33" borderId="19" xfId="0" applyNumberFormat="1" applyFont="1" applyFill="1" applyBorder="1" applyAlignment="1">
      <alignment horizontal="right"/>
    </xf>
    <xf numFmtId="3" fontId="20" fillId="0" borderId="19" xfId="1" applyNumberFormat="1" applyFont="1" applyFill="1" applyBorder="1" applyAlignment="1"/>
    <xf numFmtId="0" fontId="22" fillId="0" borderId="19" xfId="0" applyFont="1" applyBorder="1" applyAlignment="1">
      <alignment horizontal="center"/>
    </xf>
    <xf numFmtId="0" fontId="20" fillId="0" borderId="19" xfId="0" applyFont="1" applyBorder="1"/>
    <xf numFmtId="0" fontId="22" fillId="33" borderId="19" xfId="0" applyFont="1" applyFill="1" applyBorder="1"/>
    <xf numFmtId="3" fontId="22" fillId="33" borderId="20" xfId="0" applyNumberFormat="1" applyFont="1" applyFill="1" applyBorder="1"/>
    <xf numFmtId="3" fontId="26" fillId="0" borderId="19" xfId="1" applyNumberFormat="1" applyFont="1" applyFill="1" applyBorder="1"/>
    <xf numFmtId="3" fontId="27" fillId="33" borderId="19" xfId="1" applyNumberFormat="1" applyFont="1" applyFill="1" applyBorder="1" applyAlignment="1">
      <alignment horizontal="right"/>
    </xf>
    <xf numFmtId="3" fontId="26" fillId="0" borderId="19" xfId="1" applyNumberFormat="1" applyFont="1" applyFill="1" applyBorder="1" applyAlignment="1">
      <alignment horizontal="right"/>
    </xf>
    <xf numFmtId="3" fontId="20" fillId="0" borderId="19" xfId="1" applyNumberFormat="1" applyFont="1" applyFill="1" applyBorder="1" applyAlignment="1">
      <alignment horizontal="right"/>
    </xf>
    <xf numFmtId="3" fontId="26" fillId="0" borderId="10" xfId="1" applyNumberFormat="1" applyFont="1" applyFill="1" applyBorder="1"/>
    <xf numFmtId="3" fontId="27" fillId="33" borderId="10" xfId="1" applyNumberFormat="1" applyFont="1" applyFill="1" applyBorder="1" applyAlignment="1">
      <alignment horizontal="right"/>
    </xf>
    <xf numFmtId="3" fontId="22" fillId="33" borderId="10" xfId="1" applyNumberFormat="1" applyFont="1" applyFill="1" applyBorder="1" applyAlignment="1">
      <alignment horizontal="right"/>
    </xf>
    <xf numFmtId="3" fontId="26" fillId="0" borderId="10" xfId="1" applyNumberFormat="1" applyFont="1" applyFill="1" applyBorder="1" applyAlignment="1">
      <alignment horizontal="right"/>
    </xf>
    <xf numFmtId="3" fontId="20" fillId="0" borderId="10" xfId="1" applyNumberFormat="1" applyFont="1" applyFill="1" applyBorder="1" applyAlignment="1">
      <alignment horizontal="right"/>
    </xf>
    <xf numFmtId="3" fontId="26" fillId="0" borderId="10" xfId="1" applyNumberFormat="1" applyFont="1" applyBorder="1"/>
    <xf numFmtId="3" fontId="26" fillId="0" borderId="19" xfId="1" applyNumberFormat="1" applyFont="1" applyBorder="1"/>
    <xf numFmtId="3" fontId="20" fillId="0" borderId="10" xfId="1" applyNumberFormat="1" applyFont="1" applyBorder="1"/>
    <xf numFmtId="3" fontId="20" fillId="0" borderId="19" xfId="1" applyNumberFormat="1" applyFont="1" applyBorder="1"/>
    <xf numFmtId="3" fontId="20" fillId="0" borderId="10" xfId="1" applyNumberFormat="1" applyFont="1" applyBorder="1" applyAlignment="1"/>
    <xf numFmtId="3" fontId="20" fillId="0" borderId="19" xfId="1" applyNumberFormat="1" applyFont="1" applyBorder="1" applyAlignment="1"/>
    <xf numFmtId="3" fontId="20" fillId="0" borderId="10" xfId="1" applyNumberFormat="1" applyFont="1" applyBorder="1" applyAlignment="1">
      <alignment horizontal="right"/>
    </xf>
    <xf numFmtId="3" fontId="20" fillId="0" borderId="19" xfId="1" applyNumberFormat="1" applyFont="1" applyBorder="1" applyAlignment="1">
      <alignment horizontal="right"/>
    </xf>
    <xf numFmtId="3" fontId="20" fillId="0" borderId="15" xfId="1" applyNumberFormat="1" applyFont="1" applyFill="1" applyBorder="1" applyAlignment="1"/>
    <xf numFmtId="3" fontId="22" fillId="0" borderId="17" xfId="1" applyNumberFormat="1" applyFont="1" applyBorder="1"/>
    <xf numFmtId="3" fontId="21" fillId="0" borderId="10" xfId="1" applyNumberFormat="1" applyFont="1" applyBorder="1"/>
    <xf numFmtId="3" fontId="22" fillId="0" borderId="10" xfId="1" applyNumberFormat="1" applyFont="1" applyBorder="1"/>
    <xf numFmtId="3" fontId="22" fillId="0" borderId="19" xfId="1" applyNumberFormat="1" applyFont="1" applyBorder="1"/>
    <xf numFmtId="0" fontId="20" fillId="0" borderId="20" xfId="0" applyFont="1" applyBorder="1"/>
    <xf numFmtId="49" fontId="20" fillId="0" borderId="19" xfId="0" applyNumberFormat="1" applyFont="1" applyBorder="1" applyAlignment="1">
      <alignment horizontal="left"/>
    </xf>
    <xf numFmtId="3" fontId="26" fillId="0" borderId="20" xfId="1" applyNumberFormat="1" applyFont="1" applyFill="1" applyBorder="1" applyAlignment="1">
      <alignment horizontal="right"/>
    </xf>
    <xf numFmtId="3" fontId="20" fillId="0" borderId="20" xfId="1" applyNumberFormat="1" applyFont="1" applyFill="1" applyBorder="1" applyAlignment="1">
      <alignment horizontal="right"/>
    </xf>
    <xf numFmtId="0" fontId="20" fillId="0" borderId="20" xfId="0" applyFont="1" applyBorder="1" applyAlignment="1">
      <alignment wrapText="1"/>
    </xf>
    <xf numFmtId="165" fontId="26" fillId="0" borderId="20" xfId="1" applyNumberFormat="1" applyFont="1" applyFill="1" applyBorder="1" applyAlignment="1">
      <alignment horizontal="right"/>
    </xf>
    <xf numFmtId="49" fontId="26" fillId="0" borderId="19" xfId="0" applyNumberFormat="1" applyFont="1" applyBorder="1" applyAlignment="1">
      <alignment horizontal="left"/>
    </xf>
    <xf numFmtId="0" fontId="26" fillId="0" borderId="10" xfId="0" applyFont="1" applyBorder="1"/>
    <xf numFmtId="0" fontId="26" fillId="0" borderId="20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3" fontId="0" fillId="0" borderId="0" xfId="0" applyNumberFormat="1"/>
    <xf numFmtId="0" fontId="22" fillId="33" borderId="20" xfId="0" applyFont="1" applyFill="1" applyBorder="1"/>
    <xf numFmtId="0" fontId="22" fillId="0" borderId="0" xfId="0" applyFont="1" applyAlignment="1">
      <alignment horizontal="center"/>
    </xf>
    <xf numFmtId="0" fontId="22" fillId="0" borderId="12" xfId="0" applyFont="1" applyBorder="1"/>
    <xf numFmtId="0" fontId="20" fillId="33" borderId="20" xfId="0" applyFont="1" applyFill="1" applyBorder="1"/>
    <xf numFmtId="0" fontId="22" fillId="0" borderId="20" xfId="0" applyFont="1" applyBorder="1"/>
    <xf numFmtId="0" fontId="20" fillId="34" borderId="20" xfId="0" applyFont="1" applyFill="1" applyBorder="1"/>
    <xf numFmtId="0" fontId="24" fillId="0" borderId="19" xfId="0" applyFont="1" applyBorder="1"/>
    <xf numFmtId="0" fontId="36" fillId="0" borderId="21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40" fillId="0" borderId="0" xfId="0" applyFont="1"/>
    <xf numFmtId="0" fontId="25" fillId="0" borderId="27" xfId="0" applyFont="1" applyBorder="1" applyAlignment="1">
      <alignment horizontal="center"/>
    </xf>
    <xf numFmtId="0" fontId="34" fillId="0" borderId="19" xfId="0" applyFont="1" applyBorder="1" applyAlignment="1">
      <alignment horizontal="left" wrapText="1"/>
    </xf>
    <xf numFmtId="164" fontId="37" fillId="0" borderId="19" xfId="1" applyNumberFormat="1" applyFont="1" applyBorder="1" applyAlignment="1">
      <alignment wrapText="1"/>
    </xf>
    <xf numFmtId="0" fontId="38" fillId="0" borderId="26" xfId="0" applyFont="1" applyBorder="1" applyAlignment="1">
      <alignment horizontal="center" vertical="center"/>
    </xf>
    <xf numFmtId="164" fontId="0" fillId="0" borderId="0" xfId="1" applyNumberFormat="1" applyFont="1"/>
    <xf numFmtId="164" fontId="32" fillId="0" borderId="0" xfId="1" applyNumberFormat="1" applyFont="1" applyAlignment="1">
      <alignment horizontal="left"/>
    </xf>
    <xf numFmtId="164" fontId="39" fillId="0" borderId="0" xfId="1" applyNumberFormat="1" applyFont="1" applyAlignment="1">
      <alignment horizontal="center"/>
    </xf>
    <xf numFmtId="164" fontId="0" fillId="0" borderId="0" xfId="1" applyNumberFormat="1" applyFont="1" applyAlignment="1"/>
    <xf numFmtId="164" fontId="35" fillId="0" borderId="0" xfId="1" applyNumberFormat="1" applyFont="1" applyBorder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64" fontId="34" fillId="0" borderId="19" xfId="1" applyNumberFormat="1" applyFont="1" applyBorder="1" applyAlignment="1">
      <alignment horizontal="center" vertical="center" wrapText="1"/>
    </xf>
    <xf numFmtId="164" fontId="34" fillId="0" borderId="19" xfId="1" applyNumberFormat="1" applyFont="1" applyBorder="1" applyAlignment="1">
      <alignment horizontal="center" wrapText="1"/>
    </xf>
    <xf numFmtId="164" fontId="38" fillId="0" borderId="25" xfId="1" applyNumberFormat="1" applyFont="1" applyBorder="1" applyAlignment="1">
      <alignment horizontal="center" vertical="center"/>
    </xf>
    <xf numFmtId="164" fontId="33" fillId="0" borderId="21" xfId="1" applyNumberFormat="1" applyFont="1" applyBorder="1" applyAlignment="1">
      <alignment horizontal="right" wrapText="1"/>
    </xf>
    <xf numFmtId="164" fontId="36" fillId="0" borderId="21" xfId="1" applyNumberFormat="1" applyFont="1" applyBorder="1" applyAlignment="1">
      <alignment horizontal="center" wrapText="1"/>
    </xf>
    <xf numFmtId="164" fontId="1" fillId="0" borderId="0" xfId="1" applyNumberFormat="1" applyFont="1"/>
    <xf numFmtId="0" fontId="43" fillId="0" borderId="21" xfId="0" applyFont="1" applyBorder="1" applyAlignment="1">
      <alignment horizontal="left" wrapText="1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4" fillId="0" borderId="21" xfId="0" applyFont="1" applyBorder="1" applyAlignment="1">
      <alignment horizontal="center" vertical="center" wrapText="1"/>
    </xf>
    <xf numFmtId="164" fontId="45" fillId="0" borderId="21" xfId="1" applyNumberFormat="1" applyFont="1" applyBorder="1" applyAlignment="1">
      <alignment horizontal="right" wrapText="1"/>
    </xf>
    <xf numFmtId="164" fontId="43" fillId="0" borderId="21" xfId="1" applyNumberFormat="1" applyFont="1" applyBorder="1" applyAlignment="1">
      <alignment horizontal="left" wrapText="1"/>
    </xf>
    <xf numFmtId="164" fontId="44" fillId="0" borderId="21" xfId="1" applyNumberFormat="1" applyFont="1" applyBorder="1" applyAlignment="1">
      <alignment horizontal="left" wrapText="1"/>
    </xf>
    <xf numFmtId="164" fontId="44" fillId="0" borderId="21" xfId="1" applyNumberFormat="1" applyFont="1" applyBorder="1" applyAlignment="1">
      <alignment horizontal="right" wrapText="1"/>
    </xf>
    <xf numFmtId="164" fontId="42" fillId="0" borderId="21" xfId="1" applyNumberFormat="1" applyFont="1" applyBorder="1" applyAlignment="1">
      <alignment horizontal="left" wrapText="1"/>
    </xf>
    <xf numFmtId="164" fontId="42" fillId="0" borderId="21" xfId="1" applyNumberFormat="1" applyFont="1" applyBorder="1" applyAlignment="1">
      <alignment horizontal="right" wrapText="1"/>
    </xf>
    <xf numFmtId="164" fontId="43" fillId="0" borderId="21" xfId="1" applyNumberFormat="1" applyFont="1" applyBorder="1" applyAlignment="1">
      <alignment horizontal="center" wrapText="1"/>
    </xf>
    <xf numFmtId="164" fontId="33" fillId="0" borderId="21" xfId="1" applyNumberFormat="1" applyFont="1" applyBorder="1" applyAlignment="1">
      <alignment horizontal="left" wrapText="1"/>
    </xf>
    <xf numFmtId="3" fontId="34" fillId="0" borderId="19" xfId="0" applyNumberFormat="1" applyFont="1" applyBorder="1" applyAlignment="1">
      <alignment horizontal="left" wrapText="1"/>
    </xf>
    <xf numFmtId="3" fontId="35" fillId="0" borderId="19" xfId="1" applyNumberFormat="1" applyFont="1" applyBorder="1" applyAlignment="1">
      <alignment wrapText="1"/>
    </xf>
    <xf numFmtId="3" fontId="33" fillId="0" borderId="19" xfId="0" applyNumberFormat="1" applyFont="1" applyBorder="1" applyAlignment="1">
      <alignment horizontal="left" wrapText="1"/>
    </xf>
    <xf numFmtId="3" fontId="33" fillId="0" borderId="19" xfId="1" applyNumberFormat="1" applyFont="1" applyBorder="1" applyAlignment="1">
      <alignment wrapText="1"/>
    </xf>
    <xf numFmtId="3" fontId="0" fillId="0" borderId="0" xfId="1" applyNumberFormat="1" applyFont="1"/>
    <xf numFmtId="3" fontId="34" fillId="0" borderId="19" xfId="1" applyNumberFormat="1" applyFont="1" applyBorder="1" applyAlignment="1">
      <alignment horizontal="left" wrapText="1"/>
    </xf>
    <xf numFmtId="3" fontId="33" fillId="0" borderId="25" xfId="0" applyNumberFormat="1" applyFont="1" applyBorder="1" applyAlignment="1">
      <alignment horizontal="left" wrapText="1"/>
    </xf>
    <xf numFmtId="3" fontId="33" fillId="0" borderId="25" xfId="1" applyNumberFormat="1" applyFont="1" applyBorder="1" applyAlignment="1">
      <alignment horizontal="right" wrapText="1"/>
    </xf>
    <xf numFmtId="3" fontId="33" fillId="0" borderId="21" xfId="0" applyNumberFormat="1" applyFont="1" applyBorder="1" applyAlignment="1">
      <alignment horizontal="left" wrapText="1"/>
    </xf>
    <xf numFmtId="3" fontId="33" fillId="0" borderId="21" xfId="1" applyNumberFormat="1" applyFont="1" applyBorder="1" applyAlignment="1">
      <alignment horizontal="right" wrapText="1"/>
    </xf>
    <xf numFmtId="3" fontId="35" fillId="0" borderId="21" xfId="0" applyNumberFormat="1" applyFont="1" applyBorder="1" applyAlignment="1">
      <alignment horizontal="left" wrapText="1"/>
    </xf>
    <xf numFmtId="3" fontId="35" fillId="0" borderId="21" xfId="1" applyNumberFormat="1" applyFont="1" applyBorder="1" applyAlignment="1">
      <alignment horizontal="right" wrapText="1"/>
    </xf>
    <xf numFmtId="0" fontId="41" fillId="0" borderId="0" xfId="0" applyFont="1" applyAlignment="1">
      <alignment horizontal="center"/>
    </xf>
    <xf numFmtId="0" fontId="34" fillId="0" borderId="26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wrapText="1"/>
    </xf>
    <xf numFmtId="0" fontId="43" fillId="0" borderId="23" xfId="0" applyFont="1" applyBorder="1" applyAlignment="1">
      <alignment horizontal="left" wrapText="1"/>
    </xf>
    <xf numFmtId="0" fontId="43" fillId="0" borderId="22" xfId="0" applyFont="1" applyBorder="1" applyAlignment="1">
      <alignment horizontal="left" wrapText="1"/>
    </xf>
    <xf numFmtId="164" fontId="43" fillId="0" borderId="24" xfId="1" applyNumberFormat="1" applyFont="1" applyBorder="1" applyAlignment="1">
      <alignment horizontal="left" wrapText="1"/>
    </xf>
    <xf numFmtId="164" fontId="43" fillId="0" borderId="23" xfId="1" applyNumberFormat="1" applyFont="1" applyBorder="1" applyAlignment="1">
      <alignment horizontal="left" wrapText="1"/>
    </xf>
    <xf numFmtId="164" fontId="43" fillId="0" borderId="22" xfId="1" applyNumberFormat="1" applyFont="1" applyBorder="1" applyAlignment="1">
      <alignment horizontal="left" wrapText="1"/>
    </xf>
    <xf numFmtId="0" fontId="34" fillId="0" borderId="1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3" fontId="34" fillId="0" borderId="24" xfId="0" applyNumberFormat="1" applyFont="1" applyBorder="1" applyAlignment="1">
      <alignment horizontal="left" wrapText="1"/>
    </xf>
    <xf numFmtId="3" fontId="34" fillId="0" borderId="23" xfId="0" applyNumberFormat="1" applyFont="1" applyBorder="1" applyAlignment="1">
      <alignment horizontal="left" wrapText="1"/>
    </xf>
    <xf numFmtId="3" fontId="34" fillId="0" borderId="22" xfId="0" applyNumberFormat="1" applyFont="1" applyBorder="1" applyAlignment="1">
      <alignment horizontal="left" wrapText="1"/>
    </xf>
    <xf numFmtId="0" fontId="3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1" fillId="0" borderId="28" xfId="0" applyFont="1" applyBorder="1" applyAlignment="1">
      <alignment horizontal="center" vertical="center" wrapText="1"/>
    </xf>
    <xf numFmtId="0" fontId="0" fillId="0" borderId="0" xfId="0" applyFont="1"/>
    <xf numFmtId="0" fontId="41" fillId="0" borderId="28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9C5C198B-229F-4581-A30B-DA57735A0E7C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 xr:uid="{93E2CAB7-A0A6-49B9-8CE8-CCD96578C46D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da.purina/Documents/Budzets%202026/Budzets_2026_10.12.2025.xlsx" TargetMode="External"/><Relationship Id="rId2" Type="http://schemas.openxmlformats.org/officeDocument/2006/relationships/externalLinkPath" Target="file:///C:\Users\anda.purina\Documents\Budzets%202026\Budzets_2026_10.12.2025.xlsx" TargetMode="External"/><Relationship Id="rId1" Type="http://schemas.openxmlformats.org/officeDocument/2006/relationships/externalLinkPath" Target="/Users/anda.purina/Documents/Budzets%202026/Budzets_2026_10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enemumi-izdevumi"/>
      <sheetName val="2026.g budžets_detalizācijā"/>
      <sheetName val="Budzeta bāzes2025-2026"/>
      <sheetName val="IT bāzes izdevumi 2025_2026"/>
      <sheetName val="Transporta kompensāc.pedag.2026"/>
    </sheetNames>
    <sheetDataSet>
      <sheetData sheetId="0"/>
      <sheetData sheetId="1">
        <row r="3">
          <cell r="K3">
            <v>2427464</v>
          </cell>
        </row>
        <row r="4">
          <cell r="K4">
            <v>106060</v>
          </cell>
        </row>
        <row r="8">
          <cell r="K8">
            <v>811025</v>
          </cell>
        </row>
        <row r="28">
          <cell r="K28">
            <v>820585</v>
          </cell>
        </row>
        <row r="45">
          <cell r="K45">
            <v>74146</v>
          </cell>
        </row>
        <row r="47">
          <cell r="K47">
            <v>16500</v>
          </cell>
        </row>
        <row r="86">
          <cell r="K86">
            <v>769844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D0BB-3B4B-420B-860C-1AE307AD6B5C}">
  <sheetPr codeName="Sheet1">
    <pageSetUpPr autoPageBreaks="0"/>
  </sheetPr>
  <dimension ref="A1:N269"/>
  <sheetViews>
    <sheetView zoomScaleNormal="100" workbookViewId="0">
      <pane ySplit="10" topLeftCell="A261" activePane="bottomLeft" state="frozen"/>
      <selection pane="bottomLeft" activeCell="B73" sqref="B73"/>
    </sheetView>
  </sheetViews>
  <sheetFormatPr defaultRowHeight="14.4"/>
  <cols>
    <col min="1" max="1" width="8" customWidth="1"/>
    <col min="2" max="2" width="53.5546875" customWidth="1"/>
    <col min="3" max="5" width="14.109375" style="2" customWidth="1"/>
    <col min="6" max="7" width="12" style="2" customWidth="1"/>
    <col min="8" max="8" width="13.6640625" style="2" customWidth="1"/>
    <col min="9" max="9" width="13.44140625" customWidth="1"/>
    <col min="10" max="10" width="12" style="2" customWidth="1"/>
    <col min="11" max="11" width="15.109375" style="2" customWidth="1"/>
    <col min="12" max="12" width="14" bestFit="1" customWidth="1"/>
    <col min="13" max="13" width="11.33203125" bestFit="1" customWidth="1"/>
    <col min="252" max="252" width="8" customWidth="1"/>
    <col min="253" max="253" width="53.5546875" customWidth="1"/>
    <col min="254" max="255" width="17.44140625" customWidth="1"/>
    <col min="256" max="256" width="18.88671875" customWidth="1"/>
    <col min="257" max="257" width="16.44140625" customWidth="1"/>
    <col min="258" max="258" width="13.33203125" customWidth="1"/>
    <col min="259" max="259" width="12" customWidth="1"/>
    <col min="260" max="260" width="11.5546875" customWidth="1"/>
    <col min="261" max="261" width="11" customWidth="1"/>
    <col min="508" max="508" width="8" customWidth="1"/>
    <col min="509" max="509" width="53.5546875" customWidth="1"/>
    <col min="510" max="511" width="17.44140625" customWidth="1"/>
    <col min="512" max="512" width="18.88671875" customWidth="1"/>
    <col min="513" max="513" width="16.44140625" customWidth="1"/>
    <col min="514" max="514" width="13.33203125" customWidth="1"/>
    <col min="515" max="515" width="12" customWidth="1"/>
    <col min="516" max="516" width="11.5546875" customWidth="1"/>
    <col min="517" max="517" width="11" customWidth="1"/>
    <col min="764" max="764" width="8" customWidth="1"/>
    <col min="765" max="765" width="53.5546875" customWidth="1"/>
    <col min="766" max="767" width="17.44140625" customWidth="1"/>
    <col min="768" max="768" width="18.88671875" customWidth="1"/>
    <col min="769" max="769" width="16.44140625" customWidth="1"/>
    <col min="770" max="770" width="13.33203125" customWidth="1"/>
    <col min="771" max="771" width="12" customWidth="1"/>
    <col min="772" max="772" width="11.5546875" customWidth="1"/>
    <col min="773" max="773" width="11" customWidth="1"/>
    <col min="1020" max="1020" width="8" customWidth="1"/>
    <col min="1021" max="1021" width="53.5546875" customWidth="1"/>
    <col min="1022" max="1023" width="17.44140625" customWidth="1"/>
    <col min="1024" max="1024" width="18.88671875" customWidth="1"/>
    <col min="1025" max="1025" width="16.44140625" customWidth="1"/>
    <col min="1026" max="1026" width="13.33203125" customWidth="1"/>
    <col min="1027" max="1027" width="12" customWidth="1"/>
    <col min="1028" max="1028" width="11.5546875" customWidth="1"/>
    <col min="1029" max="1029" width="11" customWidth="1"/>
    <col min="1276" max="1276" width="8" customWidth="1"/>
    <col min="1277" max="1277" width="53.5546875" customWidth="1"/>
    <col min="1278" max="1279" width="17.44140625" customWidth="1"/>
    <col min="1280" max="1280" width="18.88671875" customWidth="1"/>
    <col min="1281" max="1281" width="16.44140625" customWidth="1"/>
    <col min="1282" max="1282" width="13.33203125" customWidth="1"/>
    <col min="1283" max="1283" width="12" customWidth="1"/>
    <col min="1284" max="1284" width="11.5546875" customWidth="1"/>
    <col min="1285" max="1285" width="11" customWidth="1"/>
    <col min="1532" max="1532" width="8" customWidth="1"/>
    <col min="1533" max="1533" width="53.5546875" customWidth="1"/>
    <col min="1534" max="1535" width="17.44140625" customWidth="1"/>
    <col min="1536" max="1536" width="18.88671875" customWidth="1"/>
    <col min="1537" max="1537" width="16.44140625" customWidth="1"/>
    <col min="1538" max="1538" width="13.33203125" customWidth="1"/>
    <col min="1539" max="1539" width="12" customWidth="1"/>
    <col min="1540" max="1540" width="11.5546875" customWidth="1"/>
    <col min="1541" max="1541" width="11" customWidth="1"/>
    <col min="1788" max="1788" width="8" customWidth="1"/>
    <col min="1789" max="1789" width="53.5546875" customWidth="1"/>
    <col min="1790" max="1791" width="17.44140625" customWidth="1"/>
    <col min="1792" max="1792" width="18.88671875" customWidth="1"/>
    <col min="1793" max="1793" width="16.44140625" customWidth="1"/>
    <col min="1794" max="1794" width="13.33203125" customWidth="1"/>
    <col min="1795" max="1795" width="12" customWidth="1"/>
    <col min="1796" max="1796" width="11.5546875" customWidth="1"/>
    <col min="1797" max="1797" width="11" customWidth="1"/>
    <col min="2044" max="2044" width="8" customWidth="1"/>
    <col min="2045" max="2045" width="53.5546875" customWidth="1"/>
    <col min="2046" max="2047" width="17.44140625" customWidth="1"/>
    <col min="2048" max="2048" width="18.88671875" customWidth="1"/>
    <col min="2049" max="2049" width="16.44140625" customWidth="1"/>
    <col min="2050" max="2050" width="13.33203125" customWidth="1"/>
    <col min="2051" max="2051" width="12" customWidth="1"/>
    <col min="2052" max="2052" width="11.5546875" customWidth="1"/>
    <col min="2053" max="2053" width="11" customWidth="1"/>
    <col min="2300" max="2300" width="8" customWidth="1"/>
    <col min="2301" max="2301" width="53.5546875" customWidth="1"/>
    <col min="2302" max="2303" width="17.44140625" customWidth="1"/>
    <col min="2304" max="2304" width="18.88671875" customWidth="1"/>
    <col min="2305" max="2305" width="16.44140625" customWidth="1"/>
    <col min="2306" max="2306" width="13.33203125" customWidth="1"/>
    <col min="2307" max="2307" width="12" customWidth="1"/>
    <col min="2308" max="2308" width="11.5546875" customWidth="1"/>
    <col min="2309" max="2309" width="11" customWidth="1"/>
    <col min="2556" max="2556" width="8" customWidth="1"/>
    <col min="2557" max="2557" width="53.5546875" customWidth="1"/>
    <col min="2558" max="2559" width="17.44140625" customWidth="1"/>
    <col min="2560" max="2560" width="18.88671875" customWidth="1"/>
    <col min="2561" max="2561" width="16.44140625" customWidth="1"/>
    <col min="2562" max="2562" width="13.33203125" customWidth="1"/>
    <col min="2563" max="2563" width="12" customWidth="1"/>
    <col min="2564" max="2564" width="11.5546875" customWidth="1"/>
    <col min="2565" max="2565" width="11" customWidth="1"/>
    <col min="2812" max="2812" width="8" customWidth="1"/>
    <col min="2813" max="2813" width="53.5546875" customWidth="1"/>
    <col min="2814" max="2815" width="17.44140625" customWidth="1"/>
    <col min="2816" max="2816" width="18.88671875" customWidth="1"/>
    <col min="2817" max="2817" width="16.44140625" customWidth="1"/>
    <col min="2818" max="2818" width="13.33203125" customWidth="1"/>
    <col min="2819" max="2819" width="12" customWidth="1"/>
    <col min="2820" max="2820" width="11.5546875" customWidth="1"/>
    <col min="2821" max="2821" width="11" customWidth="1"/>
    <col min="3068" max="3068" width="8" customWidth="1"/>
    <col min="3069" max="3069" width="53.5546875" customWidth="1"/>
    <col min="3070" max="3071" width="17.44140625" customWidth="1"/>
    <col min="3072" max="3072" width="18.88671875" customWidth="1"/>
    <col min="3073" max="3073" width="16.44140625" customWidth="1"/>
    <col min="3074" max="3074" width="13.33203125" customWidth="1"/>
    <col min="3075" max="3075" width="12" customWidth="1"/>
    <col min="3076" max="3076" width="11.5546875" customWidth="1"/>
    <col min="3077" max="3077" width="11" customWidth="1"/>
    <col min="3324" max="3324" width="8" customWidth="1"/>
    <col min="3325" max="3325" width="53.5546875" customWidth="1"/>
    <col min="3326" max="3327" width="17.44140625" customWidth="1"/>
    <col min="3328" max="3328" width="18.88671875" customWidth="1"/>
    <col min="3329" max="3329" width="16.44140625" customWidth="1"/>
    <col min="3330" max="3330" width="13.33203125" customWidth="1"/>
    <col min="3331" max="3331" width="12" customWidth="1"/>
    <col min="3332" max="3332" width="11.5546875" customWidth="1"/>
    <col min="3333" max="3333" width="11" customWidth="1"/>
    <col min="3580" max="3580" width="8" customWidth="1"/>
    <col min="3581" max="3581" width="53.5546875" customWidth="1"/>
    <col min="3582" max="3583" width="17.44140625" customWidth="1"/>
    <col min="3584" max="3584" width="18.88671875" customWidth="1"/>
    <col min="3585" max="3585" width="16.44140625" customWidth="1"/>
    <col min="3586" max="3586" width="13.33203125" customWidth="1"/>
    <col min="3587" max="3587" width="12" customWidth="1"/>
    <col min="3588" max="3588" width="11.5546875" customWidth="1"/>
    <col min="3589" max="3589" width="11" customWidth="1"/>
    <col min="3836" max="3836" width="8" customWidth="1"/>
    <col min="3837" max="3837" width="53.5546875" customWidth="1"/>
    <col min="3838" max="3839" width="17.44140625" customWidth="1"/>
    <col min="3840" max="3840" width="18.88671875" customWidth="1"/>
    <col min="3841" max="3841" width="16.44140625" customWidth="1"/>
    <col min="3842" max="3842" width="13.33203125" customWidth="1"/>
    <col min="3843" max="3843" width="12" customWidth="1"/>
    <col min="3844" max="3844" width="11.5546875" customWidth="1"/>
    <col min="3845" max="3845" width="11" customWidth="1"/>
    <col min="4092" max="4092" width="8" customWidth="1"/>
    <col min="4093" max="4093" width="53.5546875" customWidth="1"/>
    <col min="4094" max="4095" width="17.44140625" customWidth="1"/>
    <col min="4096" max="4096" width="18.88671875" customWidth="1"/>
    <col min="4097" max="4097" width="16.44140625" customWidth="1"/>
    <col min="4098" max="4098" width="13.33203125" customWidth="1"/>
    <col min="4099" max="4099" width="12" customWidth="1"/>
    <col min="4100" max="4100" width="11.5546875" customWidth="1"/>
    <col min="4101" max="4101" width="11" customWidth="1"/>
    <col min="4348" max="4348" width="8" customWidth="1"/>
    <col min="4349" max="4349" width="53.5546875" customWidth="1"/>
    <col min="4350" max="4351" width="17.44140625" customWidth="1"/>
    <col min="4352" max="4352" width="18.88671875" customWidth="1"/>
    <col min="4353" max="4353" width="16.44140625" customWidth="1"/>
    <col min="4354" max="4354" width="13.33203125" customWidth="1"/>
    <col min="4355" max="4355" width="12" customWidth="1"/>
    <col min="4356" max="4356" width="11.5546875" customWidth="1"/>
    <col min="4357" max="4357" width="11" customWidth="1"/>
    <col min="4604" max="4604" width="8" customWidth="1"/>
    <col min="4605" max="4605" width="53.5546875" customWidth="1"/>
    <col min="4606" max="4607" width="17.44140625" customWidth="1"/>
    <col min="4608" max="4608" width="18.88671875" customWidth="1"/>
    <col min="4609" max="4609" width="16.44140625" customWidth="1"/>
    <col min="4610" max="4610" width="13.33203125" customWidth="1"/>
    <col min="4611" max="4611" width="12" customWidth="1"/>
    <col min="4612" max="4612" width="11.5546875" customWidth="1"/>
    <col min="4613" max="4613" width="11" customWidth="1"/>
    <col min="4860" max="4860" width="8" customWidth="1"/>
    <col min="4861" max="4861" width="53.5546875" customWidth="1"/>
    <col min="4862" max="4863" width="17.44140625" customWidth="1"/>
    <col min="4864" max="4864" width="18.88671875" customWidth="1"/>
    <col min="4865" max="4865" width="16.44140625" customWidth="1"/>
    <col min="4866" max="4866" width="13.33203125" customWidth="1"/>
    <col min="4867" max="4867" width="12" customWidth="1"/>
    <col min="4868" max="4868" width="11.5546875" customWidth="1"/>
    <col min="4869" max="4869" width="11" customWidth="1"/>
    <col min="5116" max="5116" width="8" customWidth="1"/>
    <col min="5117" max="5117" width="53.5546875" customWidth="1"/>
    <col min="5118" max="5119" width="17.44140625" customWidth="1"/>
    <col min="5120" max="5120" width="18.88671875" customWidth="1"/>
    <col min="5121" max="5121" width="16.44140625" customWidth="1"/>
    <col min="5122" max="5122" width="13.33203125" customWidth="1"/>
    <col min="5123" max="5123" width="12" customWidth="1"/>
    <col min="5124" max="5124" width="11.5546875" customWidth="1"/>
    <col min="5125" max="5125" width="11" customWidth="1"/>
    <col min="5372" max="5372" width="8" customWidth="1"/>
    <col min="5373" max="5373" width="53.5546875" customWidth="1"/>
    <col min="5374" max="5375" width="17.44140625" customWidth="1"/>
    <col min="5376" max="5376" width="18.88671875" customWidth="1"/>
    <col min="5377" max="5377" width="16.44140625" customWidth="1"/>
    <col min="5378" max="5378" width="13.33203125" customWidth="1"/>
    <col min="5379" max="5379" width="12" customWidth="1"/>
    <col min="5380" max="5380" width="11.5546875" customWidth="1"/>
    <col min="5381" max="5381" width="11" customWidth="1"/>
    <col min="5628" max="5628" width="8" customWidth="1"/>
    <col min="5629" max="5629" width="53.5546875" customWidth="1"/>
    <col min="5630" max="5631" width="17.44140625" customWidth="1"/>
    <col min="5632" max="5632" width="18.88671875" customWidth="1"/>
    <col min="5633" max="5633" width="16.44140625" customWidth="1"/>
    <col min="5634" max="5634" width="13.33203125" customWidth="1"/>
    <col min="5635" max="5635" width="12" customWidth="1"/>
    <col min="5636" max="5636" width="11.5546875" customWidth="1"/>
    <col min="5637" max="5637" width="11" customWidth="1"/>
    <col min="5884" max="5884" width="8" customWidth="1"/>
    <col min="5885" max="5885" width="53.5546875" customWidth="1"/>
    <col min="5886" max="5887" width="17.44140625" customWidth="1"/>
    <col min="5888" max="5888" width="18.88671875" customWidth="1"/>
    <col min="5889" max="5889" width="16.44140625" customWidth="1"/>
    <col min="5890" max="5890" width="13.33203125" customWidth="1"/>
    <col min="5891" max="5891" width="12" customWidth="1"/>
    <col min="5892" max="5892" width="11.5546875" customWidth="1"/>
    <col min="5893" max="5893" width="11" customWidth="1"/>
    <col min="6140" max="6140" width="8" customWidth="1"/>
    <col min="6141" max="6141" width="53.5546875" customWidth="1"/>
    <col min="6142" max="6143" width="17.44140625" customWidth="1"/>
    <col min="6144" max="6144" width="18.88671875" customWidth="1"/>
    <col min="6145" max="6145" width="16.44140625" customWidth="1"/>
    <col min="6146" max="6146" width="13.33203125" customWidth="1"/>
    <col min="6147" max="6147" width="12" customWidth="1"/>
    <col min="6148" max="6148" width="11.5546875" customWidth="1"/>
    <col min="6149" max="6149" width="11" customWidth="1"/>
    <col min="6396" max="6396" width="8" customWidth="1"/>
    <col min="6397" max="6397" width="53.5546875" customWidth="1"/>
    <col min="6398" max="6399" width="17.44140625" customWidth="1"/>
    <col min="6400" max="6400" width="18.88671875" customWidth="1"/>
    <col min="6401" max="6401" width="16.44140625" customWidth="1"/>
    <col min="6402" max="6402" width="13.33203125" customWidth="1"/>
    <col min="6403" max="6403" width="12" customWidth="1"/>
    <col min="6404" max="6404" width="11.5546875" customWidth="1"/>
    <col min="6405" max="6405" width="11" customWidth="1"/>
    <col min="6652" max="6652" width="8" customWidth="1"/>
    <col min="6653" max="6653" width="53.5546875" customWidth="1"/>
    <col min="6654" max="6655" width="17.44140625" customWidth="1"/>
    <col min="6656" max="6656" width="18.88671875" customWidth="1"/>
    <col min="6657" max="6657" width="16.44140625" customWidth="1"/>
    <col min="6658" max="6658" width="13.33203125" customWidth="1"/>
    <col min="6659" max="6659" width="12" customWidth="1"/>
    <col min="6660" max="6660" width="11.5546875" customWidth="1"/>
    <col min="6661" max="6661" width="11" customWidth="1"/>
    <col min="6908" max="6908" width="8" customWidth="1"/>
    <col min="6909" max="6909" width="53.5546875" customWidth="1"/>
    <col min="6910" max="6911" width="17.44140625" customWidth="1"/>
    <col min="6912" max="6912" width="18.88671875" customWidth="1"/>
    <col min="6913" max="6913" width="16.44140625" customWidth="1"/>
    <col min="6914" max="6914" width="13.33203125" customWidth="1"/>
    <col min="6915" max="6915" width="12" customWidth="1"/>
    <col min="6916" max="6916" width="11.5546875" customWidth="1"/>
    <col min="6917" max="6917" width="11" customWidth="1"/>
    <col min="7164" max="7164" width="8" customWidth="1"/>
    <col min="7165" max="7165" width="53.5546875" customWidth="1"/>
    <col min="7166" max="7167" width="17.44140625" customWidth="1"/>
    <col min="7168" max="7168" width="18.88671875" customWidth="1"/>
    <col min="7169" max="7169" width="16.44140625" customWidth="1"/>
    <col min="7170" max="7170" width="13.33203125" customWidth="1"/>
    <col min="7171" max="7171" width="12" customWidth="1"/>
    <col min="7172" max="7172" width="11.5546875" customWidth="1"/>
    <col min="7173" max="7173" width="11" customWidth="1"/>
    <col min="7420" max="7420" width="8" customWidth="1"/>
    <col min="7421" max="7421" width="53.5546875" customWidth="1"/>
    <col min="7422" max="7423" width="17.44140625" customWidth="1"/>
    <col min="7424" max="7424" width="18.88671875" customWidth="1"/>
    <col min="7425" max="7425" width="16.44140625" customWidth="1"/>
    <col min="7426" max="7426" width="13.33203125" customWidth="1"/>
    <col min="7427" max="7427" width="12" customWidth="1"/>
    <col min="7428" max="7428" width="11.5546875" customWidth="1"/>
    <col min="7429" max="7429" width="11" customWidth="1"/>
    <col min="7676" max="7676" width="8" customWidth="1"/>
    <col min="7677" max="7677" width="53.5546875" customWidth="1"/>
    <col min="7678" max="7679" width="17.44140625" customWidth="1"/>
    <col min="7680" max="7680" width="18.88671875" customWidth="1"/>
    <col min="7681" max="7681" width="16.44140625" customWidth="1"/>
    <col min="7682" max="7682" width="13.33203125" customWidth="1"/>
    <col min="7683" max="7683" width="12" customWidth="1"/>
    <col min="7684" max="7684" width="11.5546875" customWidth="1"/>
    <col min="7685" max="7685" width="11" customWidth="1"/>
    <col min="7932" max="7932" width="8" customWidth="1"/>
    <col min="7933" max="7933" width="53.5546875" customWidth="1"/>
    <col min="7934" max="7935" width="17.44140625" customWidth="1"/>
    <col min="7936" max="7936" width="18.88671875" customWidth="1"/>
    <col min="7937" max="7937" width="16.44140625" customWidth="1"/>
    <col min="7938" max="7938" width="13.33203125" customWidth="1"/>
    <col min="7939" max="7939" width="12" customWidth="1"/>
    <col min="7940" max="7940" width="11.5546875" customWidth="1"/>
    <col min="7941" max="7941" width="11" customWidth="1"/>
    <col min="8188" max="8188" width="8" customWidth="1"/>
    <col min="8189" max="8189" width="53.5546875" customWidth="1"/>
    <col min="8190" max="8191" width="17.44140625" customWidth="1"/>
    <col min="8192" max="8192" width="18.88671875" customWidth="1"/>
    <col min="8193" max="8193" width="16.44140625" customWidth="1"/>
    <col min="8194" max="8194" width="13.33203125" customWidth="1"/>
    <col min="8195" max="8195" width="12" customWidth="1"/>
    <col min="8196" max="8196" width="11.5546875" customWidth="1"/>
    <col min="8197" max="8197" width="11" customWidth="1"/>
    <col min="8444" max="8444" width="8" customWidth="1"/>
    <col min="8445" max="8445" width="53.5546875" customWidth="1"/>
    <col min="8446" max="8447" width="17.44140625" customWidth="1"/>
    <col min="8448" max="8448" width="18.88671875" customWidth="1"/>
    <col min="8449" max="8449" width="16.44140625" customWidth="1"/>
    <col min="8450" max="8450" width="13.33203125" customWidth="1"/>
    <col min="8451" max="8451" width="12" customWidth="1"/>
    <col min="8452" max="8452" width="11.5546875" customWidth="1"/>
    <col min="8453" max="8453" width="11" customWidth="1"/>
    <col min="8700" max="8700" width="8" customWidth="1"/>
    <col min="8701" max="8701" width="53.5546875" customWidth="1"/>
    <col min="8702" max="8703" width="17.44140625" customWidth="1"/>
    <col min="8704" max="8704" width="18.88671875" customWidth="1"/>
    <col min="8705" max="8705" width="16.44140625" customWidth="1"/>
    <col min="8706" max="8706" width="13.33203125" customWidth="1"/>
    <col min="8707" max="8707" width="12" customWidth="1"/>
    <col min="8708" max="8708" width="11.5546875" customWidth="1"/>
    <col min="8709" max="8709" width="11" customWidth="1"/>
    <col min="8956" max="8956" width="8" customWidth="1"/>
    <col min="8957" max="8957" width="53.5546875" customWidth="1"/>
    <col min="8958" max="8959" width="17.44140625" customWidth="1"/>
    <col min="8960" max="8960" width="18.88671875" customWidth="1"/>
    <col min="8961" max="8961" width="16.44140625" customWidth="1"/>
    <col min="8962" max="8962" width="13.33203125" customWidth="1"/>
    <col min="8963" max="8963" width="12" customWidth="1"/>
    <col min="8964" max="8964" width="11.5546875" customWidth="1"/>
    <col min="8965" max="8965" width="11" customWidth="1"/>
    <col min="9212" max="9212" width="8" customWidth="1"/>
    <col min="9213" max="9213" width="53.5546875" customWidth="1"/>
    <col min="9214" max="9215" width="17.44140625" customWidth="1"/>
    <col min="9216" max="9216" width="18.88671875" customWidth="1"/>
    <col min="9217" max="9217" width="16.44140625" customWidth="1"/>
    <col min="9218" max="9218" width="13.33203125" customWidth="1"/>
    <col min="9219" max="9219" width="12" customWidth="1"/>
    <col min="9220" max="9220" width="11.5546875" customWidth="1"/>
    <col min="9221" max="9221" width="11" customWidth="1"/>
    <col min="9468" max="9468" width="8" customWidth="1"/>
    <col min="9469" max="9469" width="53.5546875" customWidth="1"/>
    <col min="9470" max="9471" width="17.44140625" customWidth="1"/>
    <col min="9472" max="9472" width="18.88671875" customWidth="1"/>
    <col min="9473" max="9473" width="16.44140625" customWidth="1"/>
    <col min="9474" max="9474" width="13.33203125" customWidth="1"/>
    <col min="9475" max="9475" width="12" customWidth="1"/>
    <col min="9476" max="9476" width="11.5546875" customWidth="1"/>
    <col min="9477" max="9477" width="11" customWidth="1"/>
    <col min="9724" max="9724" width="8" customWidth="1"/>
    <col min="9725" max="9725" width="53.5546875" customWidth="1"/>
    <col min="9726" max="9727" width="17.44140625" customWidth="1"/>
    <col min="9728" max="9728" width="18.88671875" customWidth="1"/>
    <col min="9729" max="9729" width="16.44140625" customWidth="1"/>
    <col min="9730" max="9730" width="13.33203125" customWidth="1"/>
    <col min="9731" max="9731" width="12" customWidth="1"/>
    <col min="9732" max="9732" width="11.5546875" customWidth="1"/>
    <col min="9733" max="9733" width="11" customWidth="1"/>
    <col min="9980" max="9980" width="8" customWidth="1"/>
    <col min="9981" max="9981" width="53.5546875" customWidth="1"/>
    <col min="9982" max="9983" width="17.44140625" customWidth="1"/>
    <col min="9984" max="9984" width="18.88671875" customWidth="1"/>
    <col min="9985" max="9985" width="16.44140625" customWidth="1"/>
    <col min="9986" max="9986" width="13.33203125" customWidth="1"/>
    <col min="9987" max="9987" width="12" customWidth="1"/>
    <col min="9988" max="9988" width="11.5546875" customWidth="1"/>
    <col min="9989" max="9989" width="11" customWidth="1"/>
    <col min="10236" max="10236" width="8" customWidth="1"/>
    <col min="10237" max="10237" width="53.5546875" customWidth="1"/>
    <col min="10238" max="10239" width="17.44140625" customWidth="1"/>
    <col min="10240" max="10240" width="18.88671875" customWidth="1"/>
    <col min="10241" max="10241" width="16.44140625" customWidth="1"/>
    <col min="10242" max="10242" width="13.33203125" customWidth="1"/>
    <col min="10243" max="10243" width="12" customWidth="1"/>
    <col min="10244" max="10244" width="11.5546875" customWidth="1"/>
    <col min="10245" max="10245" width="11" customWidth="1"/>
    <col min="10492" max="10492" width="8" customWidth="1"/>
    <col min="10493" max="10493" width="53.5546875" customWidth="1"/>
    <col min="10494" max="10495" width="17.44140625" customWidth="1"/>
    <col min="10496" max="10496" width="18.88671875" customWidth="1"/>
    <col min="10497" max="10497" width="16.44140625" customWidth="1"/>
    <col min="10498" max="10498" width="13.33203125" customWidth="1"/>
    <col min="10499" max="10499" width="12" customWidth="1"/>
    <col min="10500" max="10500" width="11.5546875" customWidth="1"/>
    <col min="10501" max="10501" width="11" customWidth="1"/>
    <col min="10748" max="10748" width="8" customWidth="1"/>
    <col min="10749" max="10749" width="53.5546875" customWidth="1"/>
    <col min="10750" max="10751" width="17.44140625" customWidth="1"/>
    <col min="10752" max="10752" width="18.88671875" customWidth="1"/>
    <col min="10753" max="10753" width="16.44140625" customWidth="1"/>
    <col min="10754" max="10754" width="13.33203125" customWidth="1"/>
    <col min="10755" max="10755" width="12" customWidth="1"/>
    <col min="10756" max="10756" width="11.5546875" customWidth="1"/>
    <col min="10757" max="10757" width="11" customWidth="1"/>
    <col min="11004" max="11004" width="8" customWidth="1"/>
    <col min="11005" max="11005" width="53.5546875" customWidth="1"/>
    <col min="11006" max="11007" width="17.44140625" customWidth="1"/>
    <col min="11008" max="11008" width="18.88671875" customWidth="1"/>
    <col min="11009" max="11009" width="16.44140625" customWidth="1"/>
    <col min="11010" max="11010" width="13.33203125" customWidth="1"/>
    <col min="11011" max="11011" width="12" customWidth="1"/>
    <col min="11012" max="11012" width="11.5546875" customWidth="1"/>
    <col min="11013" max="11013" width="11" customWidth="1"/>
    <col min="11260" max="11260" width="8" customWidth="1"/>
    <col min="11261" max="11261" width="53.5546875" customWidth="1"/>
    <col min="11262" max="11263" width="17.44140625" customWidth="1"/>
    <col min="11264" max="11264" width="18.88671875" customWidth="1"/>
    <col min="11265" max="11265" width="16.44140625" customWidth="1"/>
    <col min="11266" max="11266" width="13.33203125" customWidth="1"/>
    <col min="11267" max="11267" width="12" customWidth="1"/>
    <col min="11268" max="11268" width="11.5546875" customWidth="1"/>
    <col min="11269" max="11269" width="11" customWidth="1"/>
    <col min="11516" max="11516" width="8" customWidth="1"/>
    <col min="11517" max="11517" width="53.5546875" customWidth="1"/>
    <col min="11518" max="11519" width="17.44140625" customWidth="1"/>
    <col min="11520" max="11520" width="18.88671875" customWidth="1"/>
    <col min="11521" max="11521" width="16.44140625" customWidth="1"/>
    <col min="11522" max="11522" width="13.33203125" customWidth="1"/>
    <col min="11523" max="11523" width="12" customWidth="1"/>
    <col min="11524" max="11524" width="11.5546875" customWidth="1"/>
    <col min="11525" max="11525" width="11" customWidth="1"/>
    <col min="11772" max="11772" width="8" customWidth="1"/>
    <col min="11773" max="11773" width="53.5546875" customWidth="1"/>
    <col min="11774" max="11775" width="17.44140625" customWidth="1"/>
    <col min="11776" max="11776" width="18.88671875" customWidth="1"/>
    <col min="11777" max="11777" width="16.44140625" customWidth="1"/>
    <col min="11778" max="11778" width="13.33203125" customWidth="1"/>
    <col min="11779" max="11779" width="12" customWidth="1"/>
    <col min="11780" max="11780" width="11.5546875" customWidth="1"/>
    <col min="11781" max="11781" width="11" customWidth="1"/>
    <col min="12028" max="12028" width="8" customWidth="1"/>
    <col min="12029" max="12029" width="53.5546875" customWidth="1"/>
    <col min="12030" max="12031" width="17.44140625" customWidth="1"/>
    <col min="12032" max="12032" width="18.88671875" customWidth="1"/>
    <col min="12033" max="12033" width="16.44140625" customWidth="1"/>
    <col min="12034" max="12034" width="13.33203125" customWidth="1"/>
    <col min="12035" max="12035" width="12" customWidth="1"/>
    <col min="12036" max="12036" width="11.5546875" customWidth="1"/>
    <col min="12037" max="12037" width="11" customWidth="1"/>
    <col min="12284" max="12284" width="8" customWidth="1"/>
    <col min="12285" max="12285" width="53.5546875" customWidth="1"/>
    <col min="12286" max="12287" width="17.44140625" customWidth="1"/>
    <col min="12288" max="12288" width="18.88671875" customWidth="1"/>
    <col min="12289" max="12289" width="16.44140625" customWidth="1"/>
    <col min="12290" max="12290" width="13.33203125" customWidth="1"/>
    <col min="12291" max="12291" width="12" customWidth="1"/>
    <col min="12292" max="12292" width="11.5546875" customWidth="1"/>
    <col min="12293" max="12293" width="11" customWidth="1"/>
    <col min="12540" max="12540" width="8" customWidth="1"/>
    <col min="12541" max="12541" width="53.5546875" customWidth="1"/>
    <col min="12542" max="12543" width="17.44140625" customWidth="1"/>
    <col min="12544" max="12544" width="18.88671875" customWidth="1"/>
    <col min="12545" max="12545" width="16.44140625" customWidth="1"/>
    <col min="12546" max="12546" width="13.33203125" customWidth="1"/>
    <col min="12547" max="12547" width="12" customWidth="1"/>
    <col min="12548" max="12548" width="11.5546875" customWidth="1"/>
    <col min="12549" max="12549" width="11" customWidth="1"/>
    <col min="12796" max="12796" width="8" customWidth="1"/>
    <col min="12797" max="12797" width="53.5546875" customWidth="1"/>
    <col min="12798" max="12799" width="17.44140625" customWidth="1"/>
    <col min="12800" max="12800" width="18.88671875" customWidth="1"/>
    <col min="12801" max="12801" width="16.44140625" customWidth="1"/>
    <col min="12802" max="12802" width="13.33203125" customWidth="1"/>
    <col min="12803" max="12803" width="12" customWidth="1"/>
    <col min="12804" max="12804" width="11.5546875" customWidth="1"/>
    <col min="12805" max="12805" width="11" customWidth="1"/>
    <col min="13052" max="13052" width="8" customWidth="1"/>
    <col min="13053" max="13053" width="53.5546875" customWidth="1"/>
    <col min="13054" max="13055" width="17.44140625" customWidth="1"/>
    <col min="13056" max="13056" width="18.88671875" customWidth="1"/>
    <col min="13057" max="13057" width="16.44140625" customWidth="1"/>
    <col min="13058" max="13058" width="13.33203125" customWidth="1"/>
    <col min="13059" max="13059" width="12" customWidth="1"/>
    <col min="13060" max="13060" width="11.5546875" customWidth="1"/>
    <col min="13061" max="13061" width="11" customWidth="1"/>
    <col min="13308" max="13308" width="8" customWidth="1"/>
    <col min="13309" max="13309" width="53.5546875" customWidth="1"/>
    <col min="13310" max="13311" width="17.44140625" customWidth="1"/>
    <col min="13312" max="13312" width="18.88671875" customWidth="1"/>
    <col min="13313" max="13313" width="16.44140625" customWidth="1"/>
    <col min="13314" max="13314" width="13.33203125" customWidth="1"/>
    <col min="13315" max="13315" width="12" customWidth="1"/>
    <col min="13316" max="13316" width="11.5546875" customWidth="1"/>
    <col min="13317" max="13317" width="11" customWidth="1"/>
    <col min="13564" max="13564" width="8" customWidth="1"/>
    <col min="13565" max="13565" width="53.5546875" customWidth="1"/>
    <col min="13566" max="13567" width="17.44140625" customWidth="1"/>
    <col min="13568" max="13568" width="18.88671875" customWidth="1"/>
    <col min="13569" max="13569" width="16.44140625" customWidth="1"/>
    <col min="13570" max="13570" width="13.33203125" customWidth="1"/>
    <col min="13571" max="13571" width="12" customWidth="1"/>
    <col min="13572" max="13572" width="11.5546875" customWidth="1"/>
    <col min="13573" max="13573" width="11" customWidth="1"/>
    <col min="13820" max="13820" width="8" customWidth="1"/>
    <col min="13821" max="13821" width="53.5546875" customWidth="1"/>
    <col min="13822" max="13823" width="17.44140625" customWidth="1"/>
    <col min="13824" max="13824" width="18.88671875" customWidth="1"/>
    <col min="13825" max="13825" width="16.44140625" customWidth="1"/>
    <col min="13826" max="13826" width="13.33203125" customWidth="1"/>
    <col min="13827" max="13827" width="12" customWidth="1"/>
    <col min="13828" max="13828" width="11.5546875" customWidth="1"/>
    <col min="13829" max="13829" width="11" customWidth="1"/>
    <col min="14076" max="14076" width="8" customWidth="1"/>
    <col min="14077" max="14077" width="53.5546875" customWidth="1"/>
    <col min="14078" max="14079" width="17.44140625" customWidth="1"/>
    <col min="14080" max="14080" width="18.88671875" customWidth="1"/>
    <col min="14081" max="14081" width="16.44140625" customWidth="1"/>
    <col min="14082" max="14082" width="13.33203125" customWidth="1"/>
    <col min="14083" max="14083" width="12" customWidth="1"/>
    <col min="14084" max="14084" width="11.5546875" customWidth="1"/>
    <col min="14085" max="14085" width="11" customWidth="1"/>
    <col min="14332" max="14332" width="8" customWidth="1"/>
    <col min="14333" max="14333" width="53.5546875" customWidth="1"/>
    <col min="14334" max="14335" width="17.44140625" customWidth="1"/>
    <col min="14336" max="14336" width="18.88671875" customWidth="1"/>
    <col min="14337" max="14337" width="16.44140625" customWidth="1"/>
    <col min="14338" max="14338" width="13.33203125" customWidth="1"/>
    <col min="14339" max="14339" width="12" customWidth="1"/>
    <col min="14340" max="14340" width="11.5546875" customWidth="1"/>
    <col min="14341" max="14341" width="11" customWidth="1"/>
    <col min="14588" max="14588" width="8" customWidth="1"/>
    <col min="14589" max="14589" width="53.5546875" customWidth="1"/>
    <col min="14590" max="14591" width="17.44140625" customWidth="1"/>
    <col min="14592" max="14592" width="18.88671875" customWidth="1"/>
    <col min="14593" max="14593" width="16.44140625" customWidth="1"/>
    <col min="14594" max="14594" width="13.33203125" customWidth="1"/>
    <col min="14595" max="14595" width="12" customWidth="1"/>
    <col min="14596" max="14596" width="11.5546875" customWidth="1"/>
    <col min="14597" max="14597" width="11" customWidth="1"/>
    <col min="14844" max="14844" width="8" customWidth="1"/>
    <col min="14845" max="14845" width="53.5546875" customWidth="1"/>
    <col min="14846" max="14847" width="17.44140625" customWidth="1"/>
    <col min="14848" max="14848" width="18.88671875" customWidth="1"/>
    <col min="14849" max="14849" width="16.44140625" customWidth="1"/>
    <col min="14850" max="14850" width="13.33203125" customWidth="1"/>
    <col min="14851" max="14851" width="12" customWidth="1"/>
    <col min="14852" max="14852" width="11.5546875" customWidth="1"/>
    <col min="14853" max="14853" width="11" customWidth="1"/>
    <col min="15100" max="15100" width="8" customWidth="1"/>
    <col min="15101" max="15101" width="53.5546875" customWidth="1"/>
    <col min="15102" max="15103" width="17.44140625" customWidth="1"/>
    <col min="15104" max="15104" width="18.88671875" customWidth="1"/>
    <col min="15105" max="15105" width="16.44140625" customWidth="1"/>
    <col min="15106" max="15106" width="13.33203125" customWidth="1"/>
    <col min="15107" max="15107" width="12" customWidth="1"/>
    <col min="15108" max="15108" width="11.5546875" customWidth="1"/>
    <col min="15109" max="15109" width="11" customWidth="1"/>
    <col min="15356" max="15356" width="8" customWidth="1"/>
    <col min="15357" max="15357" width="53.5546875" customWidth="1"/>
    <col min="15358" max="15359" width="17.44140625" customWidth="1"/>
    <col min="15360" max="15360" width="18.88671875" customWidth="1"/>
    <col min="15361" max="15361" width="16.44140625" customWidth="1"/>
    <col min="15362" max="15362" width="13.33203125" customWidth="1"/>
    <col min="15363" max="15363" width="12" customWidth="1"/>
    <col min="15364" max="15364" width="11.5546875" customWidth="1"/>
    <col min="15365" max="15365" width="11" customWidth="1"/>
    <col min="15612" max="15612" width="8" customWidth="1"/>
    <col min="15613" max="15613" width="53.5546875" customWidth="1"/>
    <col min="15614" max="15615" width="17.44140625" customWidth="1"/>
    <col min="15616" max="15616" width="18.88671875" customWidth="1"/>
    <col min="15617" max="15617" width="16.44140625" customWidth="1"/>
    <col min="15618" max="15618" width="13.33203125" customWidth="1"/>
    <col min="15619" max="15619" width="12" customWidth="1"/>
    <col min="15620" max="15620" width="11.5546875" customWidth="1"/>
    <col min="15621" max="15621" width="11" customWidth="1"/>
    <col min="15868" max="15868" width="8" customWidth="1"/>
    <col min="15869" max="15869" width="53.5546875" customWidth="1"/>
    <col min="15870" max="15871" width="17.44140625" customWidth="1"/>
    <col min="15872" max="15872" width="18.88671875" customWidth="1"/>
    <col min="15873" max="15873" width="16.44140625" customWidth="1"/>
    <col min="15874" max="15874" width="13.33203125" customWidth="1"/>
    <col min="15875" max="15875" width="12" customWidth="1"/>
    <col min="15876" max="15876" width="11.5546875" customWidth="1"/>
    <col min="15877" max="15877" width="11" customWidth="1"/>
    <col min="16124" max="16124" width="8" customWidth="1"/>
    <col min="16125" max="16125" width="53.5546875" customWidth="1"/>
    <col min="16126" max="16127" width="17.44140625" customWidth="1"/>
    <col min="16128" max="16128" width="18.88671875" customWidth="1"/>
    <col min="16129" max="16129" width="16.44140625" customWidth="1"/>
    <col min="16130" max="16130" width="13.33203125" customWidth="1"/>
    <col min="16131" max="16131" width="12" customWidth="1"/>
    <col min="16132" max="16132" width="11.5546875" customWidth="1"/>
    <col min="16133" max="16133" width="11" customWidth="1"/>
  </cols>
  <sheetData>
    <row r="1" spans="1:11" ht="15.6">
      <c r="A1" s="75" t="s">
        <v>390</v>
      </c>
      <c r="B1" s="202"/>
      <c r="F1" s="3"/>
      <c r="G1" s="3"/>
      <c r="H1" s="3"/>
      <c r="I1" s="3"/>
      <c r="J1" s="3"/>
      <c r="K1" s="3"/>
    </row>
    <row r="2" spans="1:11" ht="15.6">
      <c r="A2" s="75" t="s">
        <v>0</v>
      </c>
      <c r="B2" s="202"/>
      <c r="F2" s="4"/>
      <c r="G2" s="4"/>
      <c r="H2" s="4"/>
      <c r="I2" s="4"/>
      <c r="J2" s="4"/>
      <c r="K2" s="4"/>
    </row>
    <row r="3" spans="1:11" ht="15.6">
      <c r="A3" s="75" t="s">
        <v>388</v>
      </c>
      <c r="B3" s="202"/>
      <c r="F3" s="4"/>
      <c r="G3" s="4"/>
      <c r="H3" s="4"/>
      <c r="I3" s="4"/>
      <c r="J3" s="4"/>
      <c r="K3" s="4"/>
    </row>
    <row r="4" spans="1:11" ht="15.6">
      <c r="A4" s="75"/>
      <c r="B4" s="202"/>
      <c r="F4" s="4"/>
      <c r="G4" s="4"/>
      <c r="H4" s="4"/>
      <c r="I4" s="4"/>
      <c r="J4" s="4"/>
      <c r="K4" s="4"/>
    </row>
    <row r="5" spans="1:11" ht="15.6">
      <c r="A5" s="144" t="s">
        <v>390</v>
      </c>
      <c r="B5" s="75"/>
      <c r="F5" s="4"/>
      <c r="G5" s="4"/>
      <c r="H5" s="4"/>
      <c r="I5" s="4"/>
      <c r="J5" s="4"/>
      <c r="K5" s="4"/>
    </row>
    <row r="6" spans="1:11">
      <c r="A6" s="144" t="s">
        <v>0</v>
      </c>
      <c r="B6" s="144"/>
      <c r="F6" s="4"/>
      <c r="G6" s="4"/>
      <c r="H6" s="4"/>
      <c r="I6" s="4"/>
      <c r="J6" s="4"/>
      <c r="K6" s="4"/>
    </row>
    <row r="7" spans="1:11">
      <c r="A7" s="144" t="s">
        <v>389</v>
      </c>
      <c r="B7" s="144"/>
      <c r="F7" s="4"/>
      <c r="G7" s="4"/>
      <c r="H7" s="4"/>
      <c r="I7" s="4"/>
      <c r="J7" s="4"/>
      <c r="K7" s="4"/>
    </row>
    <row r="8" spans="1:11">
      <c r="F8" s="4"/>
      <c r="G8" s="4"/>
      <c r="H8" s="4"/>
      <c r="I8" s="4"/>
      <c r="J8" s="4"/>
      <c r="K8" s="4"/>
    </row>
    <row r="9" spans="1:11" ht="15.6">
      <c r="A9" s="203" t="s">
        <v>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spans="1:11">
      <c r="A10" s="6" t="s">
        <v>2</v>
      </c>
      <c r="B10" s="7" t="s">
        <v>3</v>
      </c>
      <c r="C10" s="8" t="s">
        <v>4</v>
      </c>
      <c r="D10" s="82" t="s">
        <v>285</v>
      </c>
      <c r="E10" s="82" t="s">
        <v>286</v>
      </c>
      <c r="F10" s="8" t="s">
        <v>5</v>
      </c>
      <c r="G10" s="82" t="s">
        <v>285</v>
      </c>
      <c r="H10" s="82" t="s">
        <v>5</v>
      </c>
      <c r="I10" s="8" t="s">
        <v>6</v>
      </c>
      <c r="J10" s="82" t="s">
        <v>285</v>
      </c>
      <c r="K10" s="82" t="s">
        <v>6</v>
      </c>
    </row>
    <row r="11" spans="1:11">
      <c r="A11" s="9" t="s">
        <v>7</v>
      </c>
      <c r="B11" s="10" t="s">
        <v>8</v>
      </c>
      <c r="C11" s="11">
        <v>51911778</v>
      </c>
      <c r="D11" s="83">
        <v>0</v>
      </c>
      <c r="E11" s="83">
        <f>SUM(C11:D11)</f>
        <v>51911778</v>
      </c>
      <c r="F11" s="11">
        <v>51911778</v>
      </c>
      <c r="G11" s="83">
        <v>0</v>
      </c>
      <c r="H11" s="83">
        <f>SUM(F11:G11)</f>
        <v>51911778</v>
      </c>
      <c r="I11" s="11">
        <v>51911778</v>
      </c>
      <c r="J11" s="83">
        <v>0</v>
      </c>
      <c r="K11" s="83">
        <f>SUM(I11:J11)</f>
        <v>51911778</v>
      </c>
    </row>
    <row r="12" spans="1:11">
      <c r="A12" s="13" t="s">
        <v>9</v>
      </c>
      <c r="B12" s="14" t="s">
        <v>10</v>
      </c>
      <c r="C12" s="15">
        <f t="shared" ref="C12:K12" si="0">SUM(C11:C11)</f>
        <v>51911778</v>
      </c>
      <c r="D12" s="85">
        <f t="shared" si="0"/>
        <v>0</v>
      </c>
      <c r="E12" s="85">
        <f t="shared" si="0"/>
        <v>51911778</v>
      </c>
      <c r="F12" s="15">
        <f t="shared" si="0"/>
        <v>51911778</v>
      </c>
      <c r="G12" s="85">
        <f t="shared" si="0"/>
        <v>0</v>
      </c>
      <c r="H12" s="85">
        <f t="shared" si="0"/>
        <v>51911778</v>
      </c>
      <c r="I12" s="15">
        <f t="shared" si="0"/>
        <v>51911778</v>
      </c>
      <c r="J12" s="85">
        <f t="shared" si="0"/>
        <v>0</v>
      </c>
      <c r="K12" s="85">
        <f t="shared" si="0"/>
        <v>51911778</v>
      </c>
    </row>
    <row r="13" spans="1:11">
      <c r="A13" s="16" t="s">
        <v>11</v>
      </c>
      <c r="B13" s="10" t="s">
        <v>12</v>
      </c>
      <c r="C13" s="12">
        <v>1700000</v>
      </c>
      <c r="D13" s="84">
        <v>0</v>
      </c>
      <c r="E13" s="84">
        <f>SUM(C13:D13)</f>
        <v>1700000</v>
      </c>
      <c r="F13" s="12">
        <v>1700000</v>
      </c>
      <c r="G13" s="84">
        <v>0</v>
      </c>
      <c r="H13" s="84">
        <f>SUM(F13:G13)</f>
        <v>1700000</v>
      </c>
      <c r="I13" s="12">
        <v>1700000</v>
      </c>
      <c r="J13" s="84">
        <v>0</v>
      </c>
      <c r="K13" s="84">
        <f>SUM(I13:J13)</f>
        <v>1700000</v>
      </c>
    </row>
    <row r="14" spans="1:11">
      <c r="A14" s="16" t="s">
        <v>13</v>
      </c>
      <c r="B14" s="10" t="s">
        <v>14</v>
      </c>
      <c r="C14" s="12">
        <v>130000</v>
      </c>
      <c r="D14" s="84">
        <v>0</v>
      </c>
      <c r="E14" s="84">
        <f>SUM(C14:D14)</f>
        <v>130000</v>
      </c>
      <c r="F14" s="12">
        <v>130000</v>
      </c>
      <c r="G14" s="84">
        <v>0</v>
      </c>
      <c r="H14" s="84">
        <f>SUM(F14:G14)</f>
        <v>130000</v>
      </c>
      <c r="I14" s="12">
        <v>120000</v>
      </c>
      <c r="J14" s="84">
        <v>0</v>
      </c>
      <c r="K14" s="84">
        <f>SUM(I14:J14)</f>
        <v>120000</v>
      </c>
    </row>
    <row r="15" spans="1:11">
      <c r="A15" s="13" t="s">
        <v>15</v>
      </c>
      <c r="B15" s="14" t="s">
        <v>16</v>
      </c>
      <c r="C15" s="17">
        <f t="shared" ref="C15:I15" si="1">SUM(C13:C14)</f>
        <v>1830000</v>
      </c>
      <c r="D15" s="86">
        <f>SUM(D13:D14)</f>
        <v>0</v>
      </c>
      <c r="E15" s="86">
        <f>SUM(E13:E14)</f>
        <v>1830000</v>
      </c>
      <c r="F15" s="17">
        <f t="shared" si="1"/>
        <v>1830000</v>
      </c>
      <c r="G15" s="86">
        <f>SUM(G13:G14)</f>
        <v>0</v>
      </c>
      <c r="H15" s="86">
        <f>SUM(H13:H14)</f>
        <v>1830000</v>
      </c>
      <c r="I15" s="17">
        <f t="shared" si="1"/>
        <v>1820000</v>
      </c>
      <c r="J15" s="86">
        <f>SUM(J13:J14)</f>
        <v>0</v>
      </c>
      <c r="K15" s="86">
        <f>SUM(K13:K14)</f>
        <v>1820000</v>
      </c>
    </row>
    <row r="16" spans="1:11">
      <c r="A16" s="16" t="s">
        <v>17</v>
      </c>
      <c r="B16" s="10" t="s">
        <v>18</v>
      </c>
      <c r="C16" s="12">
        <v>1190000</v>
      </c>
      <c r="D16" s="84">
        <v>0</v>
      </c>
      <c r="E16" s="84">
        <f>SUM(C16:D16)</f>
        <v>1190000</v>
      </c>
      <c r="F16" s="12">
        <v>1120000</v>
      </c>
      <c r="G16" s="84">
        <v>0</v>
      </c>
      <c r="H16" s="84">
        <f>SUM(F16:G16)</f>
        <v>1120000</v>
      </c>
      <c r="I16" s="12">
        <v>1110000</v>
      </c>
      <c r="J16" s="84">
        <v>0</v>
      </c>
      <c r="K16" s="84">
        <f>SUM(I16:J16)</f>
        <v>1110000</v>
      </c>
    </row>
    <row r="17" spans="1:11">
      <c r="A17" s="16" t="s">
        <v>19</v>
      </c>
      <c r="B17" s="10" t="s">
        <v>20</v>
      </c>
      <c r="C17" s="12">
        <v>28000</v>
      </c>
      <c r="D17" s="84">
        <v>0</v>
      </c>
      <c r="E17" s="84">
        <f>SUM(C17:D17)</f>
        <v>28000</v>
      </c>
      <c r="F17" s="12">
        <v>28000</v>
      </c>
      <c r="G17" s="84">
        <v>0</v>
      </c>
      <c r="H17" s="84">
        <f>SUM(F17:G17)</f>
        <v>28000</v>
      </c>
      <c r="I17" s="12">
        <v>20000</v>
      </c>
      <c r="J17" s="84">
        <v>0</v>
      </c>
      <c r="K17" s="84">
        <f>SUM(I17:J17)</f>
        <v>20000</v>
      </c>
    </row>
    <row r="18" spans="1:11">
      <c r="A18" s="13" t="s">
        <v>21</v>
      </c>
      <c r="B18" s="14" t="s">
        <v>16</v>
      </c>
      <c r="C18" s="17">
        <f t="shared" ref="C18:F18" si="2">SUM(C16:C17)</f>
        <v>1218000</v>
      </c>
      <c r="D18" s="86">
        <f>SUM(D16:D17)</f>
        <v>0</v>
      </c>
      <c r="E18" s="86">
        <f>SUM(E16:E17)</f>
        <v>1218000</v>
      </c>
      <c r="F18" s="17">
        <f t="shared" si="2"/>
        <v>1148000</v>
      </c>
      <c r="G18" s="86">
        <f>SUM(G16:G17)</f>
        <v>0</v>
      </c>
      <c r="H18" s="86">
        <f>SUM(H16:H17)</f>
        <v>1148000</v>
      </c>
      <c r="I18" s="17">
        <f t="shared" ref="I18" si="3">SUM(I16:I17)</f>
        <v>1130000</v>
      </c>
      <c r="J18" s="86">
        <f>SUM(J16:J17)</f>
        <v>0</v>
      </c>
      <c r="K18" s="86">
        <f>SUM(K16:K17)</f>
        <v>1130000</v>
      </c>
    </row>
    <row r="19" spans="1:11">
      <c r="A19" s="16" t="s">
        <v>22</v>
      </c>
      <c r="B19" s="10" t="s">
        <v>23</v>
      </c>
      <c r="C19" s="12">
        <v>690000</v>
      </c>
      <c r="D19" s="84">
        <v>0</v>
      </c>
      <c r="E19" s="84">
        <f>SUM(C19:D19)</f>
        <v>690000</v>
      </c>
      <c r="F19" s="12">
        <v>690000</v>
      </c>
      <c r="G19" s="84">
        <v>0</v>
      </c>
      <c r="H19" s="84">
        <f>SUM(F19:G19)</f>
        <v>690000</v>
      </c>
      <c r="I19" s="12">
        <v>690000</v>
      </c>
      <c r="J19" s="84">
        <v>0</v>
      </c>
      <c r="K19" s="84">
        <f>SUM(I19:J19)</f>
        <v>690000</v>
      </c>
    </row>
    <row r="20" spans="1:11">
      <c r="A20" s="16" t="s">
        <v>24</v>
      </c>
      <c r="B20" s="10" t="s">
        <v>25</v>
      </c>
      <c r="C20" s="12">
        <v>70000</v>
      </c>
      <c r="D20" s="84">
        <v>0</v>
      </c>
      <c r="E20" s="84">
        <f>SUM(C20:D20)</f>
        <v>70000</v>
      </c>
      <c r="F20" s="12">
        <v>75000</v>
      </c>
      <c r="G20" s="84">
        <v>0</v>
      </c>
      <c r="H20" s="84">
        <f>SUM(F20:G20)</f>
        <v>75000</v>
      </c>
      <c r="I20" s="12">
        <v>75000</v>
      </c>
      <c r="J20" s="84">
        <v>0</v>
      </c>
      <c r="K20" s="84">
        <f>SUM(I20:J20)</f>
        <v>75000</v>
      </c>
    </row>
    <row r="21" spans="1:11">
      <c r="A21" s="13" t="s">
        <v>26</v>
      </c>
      <c r="B21" s="14" t="s">
        <v>27</v>
      </c>
      <c r="C21" s="17">
        <f t="shared" ref="C21:I21" si="4">SUM(C19:C20)</f>
        <v>760000</v>
      </c>
      <c r="D21" s="86">
        <f>SUM(D19:D20)</f>
        <v>0</v>
      </c>
      <c r="E21" s="86">
        <f>SUM(E19:E20)</f>
        <v>760000</v>
      </c>
      <c r="F21" s="17">
        <f t="shared" si="4"/>
        <v>765000</v>
      </c>
      <c r="G21" s="86">
        <f>SUM(G19:G20)</f>
        <v>0</v>
      </c>
      <c r="H21" s="86">
        <f>SUM(H19:H20)</f>
        <v>765000</v>
      </c>
      <c r="I21" s="17">
        <f t="shared" si="4"/>
        <v>765000</v>
      </c>
      <c r="J21" s="86">
        <f>SUM(J19:J20)</f>
        <v>0</v>
      </c>
      <c r="K21" s="86">
        <f>SUM(K19:K20)</f>
        <v>765000</v>
      </c>
    </row>
    <row r="22" spans="1:11">
      <c r="A22" s="16" t="s">
        <v>28</v>
      </c>
      <c r="B22" s="10" t="s">
        <v>29</v>
      </c>
      <c r="C22" s="12">
        <v>5600</v>
      </c>
      <c r="D22" s="84">
        <v>0</v>
      </c>
      <c r="E22" s="84">
        <f>SUM(C22:D22)</f>
        <v>5600</v>
      </c>
      <c r="F22" s="12">
        <v>5600</v>
      </c>
      <c r="G22" s="84">
        <v>0</v>
      </c>
      <c r="H22" s="84">
        <f>SUM(F22:G22)</f>
        <v>5600</v>
      </c>
      <c r="I22" s="12">
        <v>5600</v>
      </c>
      <c r="J22" s="84">
        <v>0</v>
      </c>
      <c r="K22" s="84">
        <f>SUM(I22:J22)</f>
        <v>5600</v>
      </c>
    </row>
    <row r="23" spans="1:11">
      <c r="A23" s="13" t="s">
        <v>30</v>
      </c>
      <c r="B23" s="14" t="s">
        <v>16</v>
      </c>
      <c r="C23" s="17">
        <f t="shared" ref="C23:I23" si="5">SUM(C22)</f>
        <v>5600</v>
      </c>
      <c r="D23" s="86">
        <f>SUM(D22)</f>
        <v>0</v>
      </c>
      <c r="E23" s="86">
        <f>SUM(E22)</f>
        <v>5600</v>
      </c>
      <c r="F23" s="17">
        <f t="shared" si="5"/>
        <v>5600</v>
      </c>
      <c r="G23" s="86">
        <f>SUM(G22)</f>
        <v>0</v>
      </c>
      <c r="H23" s="86">
        <f>SUM(H22)</f>
        <v>5600</v>
      </c>
      <c r="I23" s="17">
        <f t="shared" si="5"/>
        <v>5600</v>
      </c>
      <c r="J23" s="86">
        <f>SUM(J22)</f>
        <v>0</v>
      </c>
      <c r="K23" s="86">
        <f>SUM(K22)</f>
        <v>5600</v>
      </c>
    </row>
    <row r="24" spans="1:11">
      <c r="A24" s="16" t="s">
        <v>31</v>
      </c>
      <c r="B24" s="10" t="s">
        <v>32</v>
      </c>
      <c r="C24" s="12">
        <v>200000</v>
      </c>
      <c r="D24" s="84">
        <v>0</v>
      </c>
      <c r="E24" s="84">
        <f>SUM(C24:D24)</f>
        <v>200000</v>
      </c>
      <c r="F24" s="12">
        <v>200000</v>
      </c>
      <c r="G24" s="84">
        <v>0</v>
      </c>
      <c r="H24" s="84">
        <f>SUM(F24:G24)</f>
        <v>200000</v>
      </c>
      <c r="I24" s="12">
        <v>200000</v>
      </c>
      <c r="J24" s="84">
        <v>0</v>
      </c>
      <c r="K24" s="84">
        <f>SUM(I24:J24)</f>
        <v>200000</v>
      </c>
    </row>
    <row r="25" spans="1:11">
      <c r="A25" s="13" t="s">
        <v>33</v>
      </c>
      <c r="B25" s="14" t="s">
        <v>16</v>
      </c>
      <c r="C25" s="17">
        <f t="shared" ref="C25:I25" si="6">SUM(C24)</f>
        <v>200000</v>
      </c>
      <c r="D25" s="86">
        <f>SUM(D24)</f>
        <v>0</v>
      </c>
      <c r="E25" s="86">
        <f>SUM(E24)</f>
        <v>200000</v>
      </c>
      <c r="F25" s="17">
        <f t="shared" si="6"/>
        <v>200000</v>
      </c>
      <c r="G25" s="86">
        <f>SUM(G24)</f>
        <v>0</v>
      </c>
      <c r="H25" s="86">
        <f>SUM(H24)</f>
        <v>200000</v>
      </c>
      <c r="I25" s="17">
        <f t="shared" si="6"/>
        <v>200000</v>
      </c>
      <c r="J25" s="86">
        <f>SUM(J24)</f>
        <v>0</v>
      </c>
      <c r="K25" s="86">
        <f>SUM(K24)</f>
        <v>200000</v>
      </c>
    </row>
    <row r="26" spans="1:11">
      <c r="A26" s="9" t="s">
        <v>34</v>
      </c>
      <c r="B26" s="10" t="s">
        <v>35</v>
      </c>
      <c r="C26" s="12">
        <v>4000</v>
      </c>
      <c r="D26" s="84">
        <v>0</v>
      </c>
      <c r="E26" s="84">
        <f>SUM(C26:D26)</f>
        <v>4000</v>
      </c>
      <c r="F26" s="12">
        <v>4000</v>
      </c>
      <c r="G26" s="84">
        <v>0</v>
      </c>
      <c r="H26" s="84">
        <f>SUM(F26:G26)</f>
        <v>4000</v>
      </c>
      <c r="I26" s="12">
        <v>4000</v>
      </c>
      <c r="J26" s="84">
        <v>0</v>
      </c>
      <c r="K26" s="84">
        <f>SUM(I26:J26)</f>
        <v>4000</v>
      </c>
    </row>
    <row r="27" spans="1:11">
      <c r="A27" s="9" t="s">
        <v>36</v>
      </c>
      <c r="B27" s="10" t="s">
        <v>37</v>
      </c>
      <c r="C27" s="12">
        <v>20</v>
      </c>
      <c r="D27" s="84">
        <v>0</v>
      </c>
      <c r="E27" s="84">
        <f>SUM(C27:D27)</f>
        <v>20</v>
      </c>
      <c r="F27" s="12">
        <v>20</v>
      </c>
      <c r="G27" s="84">
        <v>0</v>
      </c>
      <c r="H27" s="84">
        <f>SUM(F27:G27)</f>
        <v>20</v>
      </c>
      <c r="I27" s="12">
        <v>20</v>
      </c>
      <c r="J27" s="84">
        <v>0</v>
      </c>
      <c r="K27" s="84">
        <f>SUM(I27:J27)</f>
        <v>20</v>
      </c>
    </row>
    <row r="28" spans="1:11">
      <c r="A28" s="16" t="s">
        <v>38</v>
      </c>
      <c r="B28" s="10" t="s">
        <v>39</v>
      </c>
      <c r="C28" s="12">
        <v>3500</v>
      </c>
      <c r="D28" s="84">
        <v>0</v>
      </c>
      <c r="E28" s="84">
        <f>SUM(C28:D28)</f>
        <v>3500</v>
      </c>
      <c r="F28" s="12">
        <v>3500</v>
      </c>
      <c r="G28" s="84">
        <v>0</v>
      </c>
      <c r="H28" s="84">
        <f>SUM(F28:G28)</f>
        <v>3500</v>
      </c>
      <c r="I28" s="12">
        <v>3500</v>
      </c>
      <c r="J28" s="84">
        <v>0</v>
      </c>
      <c r="K28" s="84">
        <f>SUM(I28:J28)</f>
        <v>3500</v>
      </c>
    </row>
    <row r="29" spans="1:11">
      <c r="A29" s="13" t="s">
        <v>40</v>
      </c>
      <c r="B29" s="14" t="s">
        <v>10</v>
      </c>
      <c r="C29" s="17">
        <f t="shared" ref="C29:K29" si="7">SUM(C26:C28)</f>
        <v>7520</v>
      </c>
      <c r="D29" s="86">
        <f t="shared" si="7"/>
        <v>0</v>
      </c>
      <c r="E29" s="86">
        <f t="shared" si="7"/>
        <v>7520</v>
      </c>
      <c r="F29" s="17">
        <f t="shared" si="7"/>
        <v>7520</v>
      </c>
      <c r="G29" s="86">
        <f t="shared" si="7"/>
        <v>0</v>
      </c>
      <c r="H29" s="86">
        <f t="shared" si="7"/>
        <v>7520</v>
      </c>
      <c r="I29" s="17">
        <f t="shared" si="7"/>
        <v>7520</v>
      </c>
      <c r="J29" s="86">
        <f t="shared" si="7"/>
        <v>0</v>
      </c>
      <c r="K29" s="86">
        <f t="shared" si="7"/>
        <v>7520</v>
      </c>
    </row>
    <row r="30" spans="1:11">
      <c r="A30" s="9" t="s">
        <v>41</v>
      </c>
      <c r="B30" s="10" t="s">
        <v>42</v>
      </c>
      <c r="C30" s="12">
        <v>300</v>
      </c>
      <c r="D30" s="84">
        <v>0</v>
      </c>
      <c r="E30" s="84">
        <f>SUM(C30:D30)</f>
        <v>300</v>
      </c>
      <c r="F30" s="12">
        <v>300</v>
      </c>
      <c r="G30" s="84">
        <v>0</v>
      </c>
      <c r="H30" s="84">
        <f>SUM(F30:G30)</f>
        <v>300</v>
      </c>
      <c r="I30" s="12">
        <v>300</v>
      </c>
      <c r="J30" s="84">
        <v>0</v>
      </c>
      <c r="K30" s="84">
        <f>SUM(I30:J30)</f>
        <v>300</v>
      </c>
    </row>
    <row r="31" spans="1:11">
      <c r="A31" s="9" t="s">
        <v>43</v>
      </c>
      <c r="B31" s="10" t="s">
        <v>44</v>
      </c>
      <c r="C31" s="12">
        <v>21000</v>
      </c>
      <c r="D31" s="84">
        <v>0</v>
      </c>
      <c r="E31" s="84">
        <f>SUM(C31:D31)</f>
        <v>21000</v>
      </c>
      <c r="F31" s="12">
        <v>21000</v>
      </c>
      <c r="G31" s="84">
        <v>0</v>
      </c>
      <c r="H31" s="84">
        <f>SUM(F31:G31)</f>
        <v>21000</v>
      </c>
      <c r="I31" s="12">
        <v>21000</v>
      </c>
      <c r="J31" s="84">
        <v>0</v>
      </c>
      <c r="K31" s="84">
        <f>SUM(I31:J31)</f>
        <v>21000</v>
      </c>
    </row>
    <row r="32" spans="1:11">
      <c r="A32" s="9" t="s">
        <v>45</v>
      </c>
      <c r="B32" s="10" t="s">
        <v>46</v>
      </c>
      <c r="C32" s="12">
        <v>2500</v>
      </c>
      <c r="D32" s="84">
        <v>0</v>
      </c>
      <c r="E32" s="84">
        <f>SUM(C32:D32)</f>
        <v>2500</v>
      </c>
      <c r="F32" s="12">
        <v>2500</v>
      </c>
      <c r="G32" s="84">
        <v>0</v>
      </c>
      <c r="H32" s="84">
        <f>SUM(F32:G32)</f>
        <v>2500</v>
      </c>
      <c r="I32" s="12">
        <v>2500</v>
      </c>
      <c r="J32" s="84">
        <v>0</v>
      </c>
      <c r="K32" s="84">
        <f>SUM(I32:J32)</f>
        <v>2500</v>
      </c>
    </row>
    <row r="33" spans="1:11">
      <c r="A33" s="9" t="s">
        <v>47</v>
      </c>
      <c r="B33" s="10" t="s">
        <v>48</v>
      </c>
      <c r="C33" s="12">
        <v>14000</v>
      </c>
      <c r="D33" s="84">
        <v>0</v>
      </c>
      <c r="E33" s="84">
        <f t="shared" ref="E33:E34" si="8">SUM(C33:D33)</f>
        <v>14000</v>
      </c>
      <c r="F33" s="12">
        <v>14000</v>
      </c>
      <c r="G33" s="84">
        <v>0</v>
      </c>
      <c r="H33" s="84">
        <f t="shared" ref="H33:H34" si="9">SUM(F33:G33)</f>
        <v>14000</v>
      </c>
      <c r="I33" s="12">
        <v>14000</v>
      </c>
      <c r="J33" s="84">
        <v>0</v>
      </c>
      <c r="K33" s="84">
        <f t="shared" ref="K33:K34" si="10">SUM(I33:J33)</f>
        <v>14000</v>
      </c>
    </row>
    <row r="34" spans="1:11">
      <c r="A34" s="9" t="s">
        <v>49</v>
      </c>
      <c r="B34" s="10" t="s">
        <v>50</v>
      </c>
      <c r="C34" s="12">
        <v>5600</v>
      </c>
      <c r="D34" s="84">
        <v>0</v>
      </c>
      <c r="E34" s="84">
        <f t="shared" si="8"/>
        <v>5600</v>
      </c>
      <c r="F34" s="12">
        <v>5600</v>
      </c>
      <c r="G34" s="84">
        <v>0</v>
      </c>
      <c r="H34" s="84">
        <f t="shared" si="9"/>
        <v>5600</v>
      </c>
      <c r="I34" s="12">
        <v>5600</v>
      </c>
      <c r="J34" s="84">
        <v>0</v>
      </c>
      <c r="K34" s="84">
        <f t="shared" si="10"/>
        <v>5600</v>
      </c>
    </row>
    <row r="35" spans="1:11">
      <c r="A35" s="20" t="s">
        <v>51</v>
      </c>
      <c r="B35" s="14" t="s">
        <v>16</v>
      </c>
      <c r="C35" s="17">
        <f t="shared" ref="C35:K35" si="11">SUM(C30:C34)</f>
        <v>43400</v>
      </c>
      <c r="D35" s="86">
        <f t="shared" si="11"/>
        <v>0</v>
      </c>
      <c r="E35" s="86">
        <f t="shared" si="11"/>
        <v>43400</v>
      </c>
      <c r="F35" s="17">
        <f t="shared" si="11"/>
        <v>43400</v>
      </c>
      <c r="G35" s="86">
        <f t="shared" si="11"/>
        <v>0</v>
      </c>
      <c r="H35" s="86">
        <f t="shared" si="11"/>
        <v>43400</v>
      </c>
      <c r="I35" s="17">
        <f t="shared" si="11"/>
        <v>43400</v>
      </c>
      <c r="J35" s="86">
        <f t="shared" si="11"/>
        <v>0</v>
      </c>
      <c r="K35" s="86">
        <f t="shared" si="11"/>
        <v>43400</v>
      </c>
    </row>
    <row r="36" spans="1:11">
      <c r="A36" s="21" t="s">
        <v>52</v>
      </c>
      <c r="B36" s="22" t="s">
        <v>53</v>
      </c>
      <c r="C36" s="12">
        <v>46500</v>
      </c>
      <c r="D36" s="84">
        <v>0</v>
      </c>
      <c r="E36" s="84">
        <f>SUM(C36:D36)</f>
        <v>46500</v>
      </c>
      <c r="F36" s="12">
        <v>46500</v>
      </c>
      <c r="G36" s="84">
        <v>0</v>
      </c>
      <c r="H36" s="84">
        <f>SUM(F36:G36)</f>
        <v>46500</v>
      </c>
      <c r="I36" s="12">
        <v>46500</v>
      </c>
      <c r="J36" s="84">
        <v>0</v>
      </c>
      <c r="K36" s="84">
        <f>SUM(I36:J36)</f>
        <v>46500</v>
      </c>
    </row>
    <row r="37" spans="1:11">
      <c r="A37" s="21" t="s">
        <v>54</v>
      </c>
      <c r="B37" s="22" t="s">
        <v>55</v>
      </c>
      <c r="C37" s="12">
        <v>2500</v>
      </c>
      <c r="D37" s="84">
        <v>0</v>
      </c>
      <c r="E37" s="84">
        <f>SUM(C37:D37)</f>
        <v>2500</v>
      </c>
      <c r="F37" s="12">
        <v>2500</v>
      </c>
      <c r="G37" s="84">
        <v>0</v>
      </c>
      <c r="H37" s="84">
        <f>SUM(F37:G37)</f>
        <v>2500</v>
      </c>
      <c r="I37" s="12">
        <v>2500</v>
      </c>
      <c r="J37" s="84">
        <v>0</v>
      </c>
      <c r="K37" s="84">
        <f>SUM(I37:J37)</f>
        <v>2500</v>
      </c>
    </row>
    <row r="38" spans="1:11">
      <c r="A38" s="13" t="s">
        <v>56</v>
      </c>
      <c r="B38" s="14" t="s">
        <v>16</v>
      </c>
      <c r="C38" s="17">
        <f t="shared" ref="C38:I38" si="12">SUM(C36:C37)</f>
        <v>49000</v>
      </c>
      <c r="D38" s="86">
        <f>SUM(D36:D37)</f>
        <v>0</v>
      </c>
      <c r="E38" s="86">
        <f>SUM(E36:E37)</f>
        <v>49000</v>
      </c>
      <c r="F38" s="17">
        <f t="shared" si="12"/>
        <v>49000</v>
      </c>
      <c r="G38" s="86">
        <f>SUM(G36:G37)</f>
        <v>0</v>
      </c>
      <c r="H38" s="86">
        <f>SUM(H36:H37)</f>
        <v>49000</v>
      </c>
      <c r="I38" s="17">
        <f t="shared" si="12"/>
        <v>49000</v>
      </c>
      <c r="J38" s="86">
        <f>SUM(J36:J37)</f>
        <v>0</v>
      </c>
      <c r="K38" s="86">
        <f>SUM(K36:K37)</f>
        <v>49000</v>
      </c>
    </row>
    <row r="39" spans="1:11">
      <c r="A39" s="16" t="s">
        <v>57</v>
      </c>
      <c r="B39" s="10" t="s">
        <v>288</v>
      </c>
      <c r="C39" s="12">
        <v>28410</v>
      </c>
      <c r="D39" s="84">
        <v>6000</v>
      </c>
      <c r="E39" s="84">
        <f>SUM(C39:D39)</f>
        <v>34410</v>
      </c>
      <c r="F39" s="12">
        <v>200</v>
      </c>
      <c r="G39" s="84">
        <v>0</v>
      </c>
      <c r="H39" s="84">
        <f>SUM(F39:G39)</f>
        <v>200</v>
      </c>
      <c r="I39" s="12">
        <v>200</v>
      </c>
      <c r="J39" s="84">
        <v>0</v>
      </c>
      <c r="K39" s="84">
        <f>SUM(I39:J39)</f>
        <v>200</v>
      </c>
    </row>
    <row r="40" spans="1:11">
      <c r="A40" s="13" t="s">
        <v>58</v>
      </c>
      <c r="B40" s="14" t="s">
        <v>16</v>
      </c>
      <c r="C40" s="17">
        <f t="shared" ref="C40:K40" si="13">SUM(C39:C39)</f>
        <v>28410</v>
      </c>
      <c r="D40" s="86">
        <f t="shared" si="13"/>
        <v>6000</v>
      </c>
      <c r="E40" s="86">
        <f t="shared" si="13"/>
        <v>34410</v>
      </c>
      <c r="F40" s="17">
        <f t="shared" si="13"/>
        <v>200</v>
      </c>
      <c r="G40" s="86">
        <f t="shared" si="13"/>
        <v>0</v>
      </c>
      <c r="H40" s="86">
        <f t="shared" si="13"/>
        <v>200</v>
      </c>
      <c r="I40" s="17">
        <f t="shared" si="13"/>
        <v>200</v>
      </c>
      <c r="J40" s="86">
        <f t="shared" si="13"/>
        <v>0</v>
      </c>
      <c r="K40" s="86">
        <f t="shared" si="13"/>
        <v>200</v>
      </c>
    </row>
    <row r="41" spans="1:11">
      <c r="A41" s="9" t="s">
        <v>59</v>
      </c>
      <c r="B41" s="10" t="s">
        <v>60</v>
      </c>
      <c r="C41" s="12">
        <v>125000</v>
      </c>
      <c r="D41" s="84">
        <v>0</v>
      </c>
      <c r="E41" s="84">
        <f>SUM(C41:D41)</f>
        <v>125000</v>
      </c>
      <c r="F41" s="12">
        <v>100000</v>
      </c>
      <c r="G41" s="84">
        <v>0</v>
      </c>
      <c r="H41" s="84">
        <f>SUM(F41:G41)</f>
        <v>100000</v>
      </c>
      <c r="I41" s="12">
        <v>100000</v>
      </c>
      <c r="J41" s="84">
        <v>0</v>
      </c>
      <c r="K41" s="84">
        <f>SUM(I41:J41)</f>
        <v>100000</v>
      </c>
    </row>
    <row r="42" spans="1:11">
      <c r="A42" s="13" t="s">
        <v>61</v>
      </c>
      <c r="B42" s="14" t="s">
        <v>10</v>
      </c>
      <c r="C42" s="17">
        <f t="shared" ref="C42:K42" si="14">SUM(C41:C41)</f>
        <v>125000</v>
      </c>
      <c r="D42" s="86">
        <f t="shared" si="14"/>
        <v>0</v>
      </c>
      <c r="E42" s="86">
        <f t="shared" si="14"/>
        <v>125000</v>
      </c>
      <c r="F42" s="17">
        <f t="shared" si="14"/>
        <v>100000</v>
      </c>
      <c r="G42" s="86">
        <f t="shared" si="14"/>
        <v>0</v>
      </c>
      <c r="H42" s="86">
        <f t="shared" si="14"/>
        <v>100000</v>
      </c>
      <c r="I42" s="17">
        <f t="shared" si="14"/>
        <v>100000</v>
      </c>
      <c r="J42" s="86">
        <f t="shared" si="14"/>
        <v>0</v>
      </c>
      <c r="K42" s="86">
        <f t="shared" si="14"/>
        <v>100000</v>
      </c>
    </row>
    <row r="43" spans="1:11">
      <c r="A43" s="16" t="s">
        <v>62</v>
      </c>
      <c r="B43" s="10" t="s">
        <v>63</v>
      </c>
      <c r="C43" s="12">
        <v>19297</v>
      </c>
      <c r="D43" s="84">
        <v>-16054</v>
      </c>
      <c r="E43" s="84">
        <f>SUM(C43:D43)</f>
        <v>3243</v>
      </c>
      <c r="F43" s="12">
        <v>0</v>
      </c>
      <c r="G43" s="84">
        <v>0</v>
      </c>
      <c r="H43" s="84">
        <f>SUM(F43:G43)</f>
        <v>0</v>
      </c>
      <c r="I43" s="12">
        <v>0</v>
      </c>
      <c r="J43" s="84">
        <v>0</v>
      </c>
      <c r="K43" s="84">
        <f>SUM(I43:J43)</f>
        <v>0</v>
      </c>
    </row>
    <row r="44" spans="1:11">
      <c r="A44" s="13" t="s">
        <v>64</v>
      </c>
      <c r="B44" s="14" t="s">
        <v>16</v>
      </c>
      <c r="C44" s="17">
        <f>SUM(C43:C43)</f>
        <v>19297</v>
      </c>
      <c r="D44" s="86">
        <f>SUM(D43)</f>
        <v>-16054</v>
      </c>
      <c r="E44" s="86">
        <f>SUM(E43)</f>
        <v>3243</v>
      </c>
      <c r="F44" s="17">
        <f>SUM(F43:F43)</f>
        <v>0</v>
      </c>
      <c r="G44" s="86">
        <f>SUM(G43)</f>
        <v>0</v>
      </c>
      <c r="H44" s="86">
        <f>SUM(H43)</f>
        <v>0</v>
      </c>
      <c r="I44" s="17">
        <f>SUM(I43:I43)</f>
        <v>0</v>
      </c>
      <c r="J44" s="86">
        <f>SUM(J43)</f>
        <v>0</v>
      </c>
      <c r="K44" s="86">
        <f>SUM(K43)</f>
        <v>0</v>
      </c>
    </row>
    <row r="45" spans="1:11">
      <c r="A45" s="16" t="s">
        <v>65</v>
      </c>
      <c r="B45" s="10" t="s">
        <v>66</v>
      </c>
      <c r="C45" s="23">
        <v>447136</v>
      </c>
      <c r="D45" s="88">
        <v>0</v>
      </c>
      <c r="E45" s="88">
        <f>SUM(C45:D45)</f>
        <v>447136</v>
      </c>
      <c r="F45" s="23">
        <v>486459</v>
      </c>
      <c r="G45" s="88">
        <v>0</v>
      </c>
      <c r="H45" s="88">
        <f>SUM(F45:G45)</f>
        <v>486459</v>
      </c>
      <c r="I45" s="23">
        <v>486459</v>
      </c>
      <c r="J45" s="88">
        <v>0</v>
      </c>
      <c r="K45" s="88">
        <f>SUM(I45:J45)</f>
        <v>486459</v>
      </c>
    </row>
    <row r="46" spans="1:11">
      <c r="A46" s="16" t="s">
        <v>67</v>
      </c>
      <c r="B46" s="10" t="s">
        <v>68</v>
      </c>
      <c r="C46" s="23">
        <v>11939529</v>
      </c>
      <c r="D46" s="88">
        <v>6202</v>
      </c>
      <c r="E46" s="88">
        <f>SUM(C46:D46)</f>
        <v>11945731</v>
      </c>
      <c r="F46" s="23">
        <v>11939529</v>
      </c>
      <c r="G46" s="88">
        <v>0</v>
      </c>
      <c r="H46" s="88">
        <f>SUM(F46:G46)</f>
        <v>11939529</v>
      </c>
      <c r="I46" s="23">
        <v>11939529</v>
      </c>
      <c r="J46" s="88">
        <v>0</v>
      </c>
      <c r="K46" s="88">
        <f>SUM(I46:J46)</f>
        <v>11939529</v>
      </c>
    </row>
    <row r="47" spans="1:11">
      <c r="A47" s="16" t="s">
        <v>67</v>
      </c>
      <c r="B47" s="10" t="s">
        <v>69</v>
      </c>
      <c r="C47" s="23">
        <v>741669</v>
      </c>
      <c r="D47" s="88">
        <v>0</v>
      </c>
      <c r="E47" s="88">
        <f>SUM(C47:D47)</f>
        <v>741669</v>
      </c>
      <c r="F47" s="23">
        <v>741669</v>
      </c>
      <c r="G47" s="88">
        <v>0</v>
      </c>
      <c r="H47" s="88">
        <f>SUM(F47:G47)</f>
        <v>741669</v>
      </c>
      <c r="I47" s="23">
        <v>741669</v>
      </c>
      <c r="J47" s="88">
        <v>0</v>
      </c>
      <c r="K47" s="88">
        <f>SUM(I47:J47)</f>
        <v>741669</v>
      </c>
    </row>
    <row r="48" spans="1:11">
      <c r="A48" s="16" t="s">
        <v>67</v>
      </c>
      <c r="B48" s="10" t="s">
        <v>70</v>
      </c>
      <c r="C48" s="23">
        <v>204667</v>
      </c>
      <c r="D48" s="88">
        <v>2653</v>
      </c>
      <c r="E48" s="88">
        <f>SUM(C48:D48)</f>
        <v>207320</v>
      </c>
      <c r="F48" s="23">
        <v>204667</v>
      </c>
      <c r="G48" s="88">
        <v>0</v>
      </c>
      <c r="H48" s="88">
        <f>SUM(F48:G48)</f>
        <v>204667</v>
      </c>
      <c r="I48" s="23">
        <v>204667</v>
      </c>
      <c r="J48" s="88">
        <v>0</v>
      </c>
      <c r="K48" s="88">
        <f>SUM(I48:J48)</f>
        <v>204667</v>
      </c>
    </row>
    <row r="49" spans="1:11">
      <c r="A49" s="16" t="s">
        <v>65</v>
      </c>
      <c r="B49" s="10" t="s">
        <v>71</v>
      </c>
      <c r="C49" s="23">
        <v>12455</v>
      </c>
      <c r="D49" s="88">
        <v>0</v>
      </c>
      <c r="E49" s="88">
        <f t="shared" ref="E49:E60" si="15">SUM(C49:D49)</f>
        <v>12455</v>
      </c>
      <c r="F49" s="23">
        <v>12455</v>
      </c>
      <c r="G49" s="88">
        <v>0</v>
      </c>
      <c r="H49" s="88">
        <f t="shared" ref="H49:H60" si="16">SUM(F49:G49)</f>
        <v>12455</v>
      </c>
      <c r="I49" s="23">
        <v>12455</v>
      </c>
      <c r="J49" s="88">
        <v>0</v>
      </c>
      <c r="K49" s="88">
        <f t="shared" ref="K49:K60" si="17">SUM(I49:J49)</f>
        <v>12455</v>
      </c>
    </row>
    <row r="50" spans="1:11">
      <c r="A50" s="16" t="s">
        <v>65</v>
      </c>
      <c r="B50" s="10" t="s">
        <v>72</v>
      </c>
      <c r="C50" s="23">
        <v>63819</v>
      </c>
      <c r="D50" s="88">
        <v>0</v>
      </c>
      <c r="E50" s="88">
        <f t="shared" si="15"/>
        <v>63819</v>
      </c>
      <c r="F50" s="23">
        <v>0</v>
      </c>
      <c r="G50" s="88">
        <v>0</v>
      </c>
      <c r="H50" s="88">
        <f t="shared" si="16"/>
        <v>0</v>
      </c>
      <c r="I50" s="23">
        <v>0</v>
      </c>
      <c r="J50" s="88">
        <v>0</v>
      </c>
      <c r="K50" s="88">
        <f t="shared" si="17"/>
        <v>0</v>
      </c>
    </row>
    <row r="51" spans="1:11">
      <c r="A51" s="16" t="s">
        <v>65</v>
      </c>
      <c r="B51" s="124" t="s">
        <v>287</v>
      </c>
      <c r="C51" s="88">
        <v>0</v>
      </c>
      <c r="D51" s="88">
        <v>10970</v>
      </c>
      <c r="E51" s="88">
        <f t="shared" si="15"/>
        <v>10970</v>
      </c>
      <c r="F51" s="23">
        <v>0</v>
      </c>
      <c r="G51" s="88">
        <v>0</v>
      </c>
      <c r="H51" s="88">
        <f t="shared" ref="H51" si="18">SUM(F51:G51)</f>
        <v>0</v>
      </c>
      <c r="I51" s="23">
        <v>0</v>
      </c>
      <c r="J51" s="88">
        <v>0</v>
      </c>
      <c r="K51" s="88">
        <f t="shared" ref="K51" si="19">SUM(I51:J51)</f>
        <v>0</v>
      </c>
    </row>
    <row r="52" spans="1:11" ht="24.6">
      <c r="A52" s="16" t="s">
        <v>65</v>
      </c>
      <c r="B52" s="128" t="s">
        <v>77</v>
      </c>
      <c r="C52" s="88">
        <v>0</v>
      </c>
      <c r="D52" s="88">
        <v>4872</v>
      </c>
      <c r="E52" s="88">
        <f t="shared" si="15"/>
        <v>4872</v>
      </c>
      <c r="F52" s="23">
        <v>0</v>
      </c>
      <c r="G52" s="88">
        <v>0</v>
      </c>
      <c r="H52" s="88">
        <f t="shared" ref="H52" si="20">SUM(F52:G52)</f>
        <v>0</v>
      </c>
      <c r="I52" s="23">
        <v>0</v>
      </c>
      <c r="J52" s="88">
        <v>0</v>
      </c>
      <c r="K52" s="88">
        <f t="shared" ref="K52" si="21">SUM(I52:J52)</f>
        <v>0</v>
      </c>
    </row>
    <row r="53" spans="1:11">
      <c r="A53" s="16" t="s">
        <v>65</v>
      </c>
      <c r="B53" s="124" t="s">
        <v>290</v>
      </c>
      <c r="C53" s="88">
        <v>0</v>
      </c>
      <c r="D53" s="88">
        <v>2680</v>
      </c>
      <c r="E53" s="88">
        <f t="shared" si="15"/>
        <v>2680</v>
      </c>
      <c r="F53" s="23">
        <v>0</v>
      </c>
      <c r="G53" s="88">
        <v>0</v>
      </c>
      <c r="H53" s="88">
        <f t="shared" ref="H53" si="22">SUM(F53:G53)</f>
        <v>0</v>
      </c>
      <c r="I53" s="23">
        <v>0</v>
      </c>
      <c r="J53" s="88">
        <v>0</v>
      </c>
      <c r="K53" s="88">
        <f t="shared" ref="K53" si="23">SUM(I53:J53)</f>
        <v>0</v>
      </c>
    </row>
    <row r="54" spans="1:11">
      <c r="A54" s="16" t="s">
        <v>65</v>
      </c>
      <c r="B54" s="124" t="s">
        <v>291</v>
      </c>
      <c r="C54" s="88">
        <v>0</v>
      </c>
      <c r="D54" s="88">
        <v>5000</v>
      </c>
      <c r="E54" s="88">
        <f t="shared" si="15"/>
        <v>5000</v>
      </c>
      <c r="F54" s="23">
        <v>0</v>
      </c>
      <c r="G54" s="88">
        <v>0</v>
      </c>
      <c r="H54" s="88">
        <f t="shared" ref="H54" si="24">SUM(F54:G54)</f>
        <v>0</v>
      </c>
      <c r="I54" s="23">
        <v>0</v>
      </c>
      <c r="J54" s="88">
        <v>0</v>
      </c>
      <c r="K54" s="88">
        <f t="shared" ref="K54" si="25">SUM(I54:J54)</f>
        <v>0</v>
      </c>
    </row>
    <row r="55" spans="1:11" ht="24.6">
      <c r="A55" s="16" t="s">
        <v>65</v>
      </c>
      <c r="B55" s="25" t="s">
        <v>73</v>
      </c>
      <c r="C55" s="12">
        <v>23040</v>
      </c>
      <c r="D55" s="88">
        <v>0</v>
      </c>
      <c r="E55" s="88">
        <f t="shared" si="15"/>
        <v>23040</v>
      </c>
      <c r="F55" s="12">
        <v>207360</v>
      </c>
      <c r="G55" s="84">
        <v>0</v>
      </c>
      <c r="H55" s="84">
        <f t="shared" si="16"/>
        <v>207360</v>
      </c>
      <c r="I55" s="23">
        <v>0</v>
      </c>
      <c r="J55" s="84">
        <v>0</v>
      </c>
      <c r="K55" s="84">
        <f t="shared" si="17"/>
        <v>0</v>
      </c>
    </row>
    <row r="56" spans="1:11">
      <c r="A56" s="16" t="s">
        <v>65</v>
      </c>
      <c r="B56" s="10" t="s">
        <v>74</v>
      </c>
      <c r="C56" s="12">
        <v>654107</v>
      </c>
      <c r="D56" s="88">
        <v>0</v>
      </c>
      <c r="E56" s="88">
        <f t="shared" si="15"/>
        <v>654107</v>
      </c>
      <c r="F56" s="12">
        <v>654107</v>
      </c>
      <c r="G56" s="84">
        <v>0</v>
      </c>
      <c r="H56" s="84">
        <f t="shared" si="16"/>
        <v>654107</v>
      </c>
      <c r="I56" s="12">
        <v>654107</v>
      </c>
      <c r="J56" s="84">
        <v>0</v>
      </c>
      <c r="K56" s="84">
        <f t="shared" si="17"/>
        <v>654107</v>
      </c>
    </row>
    <row r="57" spans="1:11">
      <c r="A57" s="16" t="s">
        <v>65</v>
      </c>
      <c r="B57" s="10" t="s">
        <v>75</v>
      </c>
      <c r="C57" s="12">
        <v>6851</v>
      </c>
      <c r="D57" s="88">
        <v>0</v>
      </c>
      <c r="E57" s="88">
        <f t="shared" si="15"/>
        <v>6851</v>
      </c>
      <c r="F57" s="12">
        <v>6851</v>
      </c>
      <c r="G57" s="84">
        <v>0</v>
      </c>
      <c r="H57" s="84">
        <f t="shared" si="16"/>
        <v>6851</v>
      </c>
      <c r="I57" s="12">
        <v>6851</v>
      </c>
      <c r="J57" s="84">
        <v>0</v>
      </c>
      <c r="K57" s="84">
        <f t="shared" si="17"/>
        <v>6851</v>
      </c>
    </row>
    <row r="58" spans="1:11">
      <c r="A58" s="16" t="s">
        <v>65</v>
      </c>
      <c r="B58" s="10" t="s">
        <v>76</v>
      </c>
      <c r="C58" s="12">
        <v>49652</v>
      </c>
      <c r="D58" s="88">
        <v>28836</v>
      </c>
      <c r="E58" s="88">
        <f t="shared" si="15"/>
        <v>78488</v>
      </c>
      <c r="F58" s="12">
        <v>0</v>
      </c>
      <c r="G58" s="84">
        <v>0</v>
      </c>
      <c r="H58" s="84">
        <f t="shared" si="16"/>
        <v>0</v>
      </c>
      <c r="I58" s="12">
        <v>0</v>
      </c>
      <c r="J58" s="84">
        <v>0</v>
      </c>
      <c r="K58" s="84">
        <f t="shared" si="17"/>
        <v>0</v>
      </c>
    </row>
    <row r="59" spans="1:11">
      <c r="A59" s="16" t="s">
        <v>65</v>
      </c>
      <c r="B59" s="10" t="s">
        <v>396</v>
      </c>
      <c r="C59" s="23">
        <v>0</v>
      </c>
      <c r="D59" s="88">
        <v>7491</v>
      </c>
      <c r="E59" s="88">
        <f t="shared" si="15"/>
        <v>7491</v>
      </c>
      <c r="F59" s="23">
        <v>0</v>
      </c>
      <c r="G59" s="88">
        <v>0</v>
      </c>
      <c r="H59" s="88">
        <f t="shared" si="16"/>
        <v>0</v>
      </c>
      <c r="I59" s="23">
        <v>0</v>
      </c>
      <c r="J59" s="88">
        <v>0</v>
      </c>
      <c r="K59" s="88">
        <f t="shared" si="17"/>
        <v>0</v>
      </c>
    </row>
    <row r="60" spans="1:11">
      <c r="A60" s="16" t="s">
        <v>65</v>
      </c>
      <c r="B60" s="10" t="s">
        <v>79</v>
      </c>
      <c r="C60" s="12">
        <v>32300</v>
      </c>
      <c r="D60" s="88">
        <v>0</v>
      </c>
      <c r="E60" s="88">
        <f t="shared" si="15"/>
        <v>32300</v>
      </c>
      <c r="F60" s="12">
        <v>0</v>
      </c>
      <c r="G60" s="84">
        <v>0</v>
      </c>
      <c r="H60" s="84">
        <f t="shared" si="16"/>
        <v>0</v>
      </c>
      <c r="I60" s="12">
        <v>0</v>
      </c>
      <c r="J60" s="84">
        <v>0</v>
      </c>
      <c r="K60" s="84">
        <f t="shared" si="17"/>
        <v>0</v>
      </c>
    </row>
    <row r="61" spans="1:11">
      <c r="A61" s="13" t="s">
        <v>65</v>
      </c>
      <c r="B61" s="14" t="s">
        <v>16</v>
      </c>
      <c r="C61" s="15">
        <f t="shared" ref="C61:K61" si="26">SUM(C45:C60)</f>
        <v>14175225</v>
      </c>
      <c r="D61" s="85">
        <f t="shared" si="26"/>
        <v>68704</v>
      </c>
      <c r="E61" s="85">
        <f t="shared" si="26"/>
        <v>14243929</v>
      </c>
      <c r="F61" s="15">
        <f t="shared" si="26"/>
        <v>14253097</v>
      </c>
      <c r="G61" s="85">
        <f t="shared" si="26"/>
        <v>0</v>
      </c>
      <c r="H61" s="85">
        <f t="shared" si="26"/>
        <v>14253097</v>
      </c>
      <c r="I61" s="15">
        <f t="shared" si="26"/>
        <v>14045737</v>
      </c>
      <c r="J61" s="85">
        <f t="shared" si="26"/>
        <v>0</v>
      </c>
      <c r="K61" s="85">
        <f t="shared" si="26"/>
        <v>14045737</v>
      </c>
    </row>
    <row r="62" spans="1:11">
      <c r="A62" s="16" t="s">
        <v>80</v>
      </c>
      <c r="B62" s="10" t="s">
        <v>81</v>
      </c>
      <c r="C62" s="23">
        <v>4090</v>
      </c>
      <c r="D62" s="88">
        <v>0</v>
      </c>
      <c r="E62" s="88">
        <f t="shared" ref="E62" si="27">SUM(C62:D62)</f>
        <v>4090</v>
      </c>
      <c r="F62" s="113">
        <v>0</v>
      </c>
      <c r="G62" s="114">
        <v>0</v>
      </c>
      <c r="H62" s="114">
        <f t="shared" ref="H62:H83" si="28">SUM(F62:G62)</f>
        <v>0</v>
      </c>
      <c r="I62" s="113">
        <v>0</v>
      </c>
      <c r="J62" s="114">
        <v>0</v>
      </c>
      <c r="K62" s="114">
        <f t="shared" ref="K62:K83" si="29">SUM(I62:J62)</f>
        <v>0</v>
      </c>
    </row>
    <row r="63" spans="1:11">
      <c r="A63" s="16" t="s">
        <v>80</v>
      </c>
      <c r="B63" s="10" t="s">
        <v>84</v>
      </c>
      <c r="C63" s="12">
        <v>545062</v>
      </c>
      <c r="D63" s="84">
        <v>0</v>
      </c>
      <c r="E63" s="84">
        <f t="shared" ref="E63:E83" si="30">SUM(C63:D63)</f>
        <v>545062</v>
      </c>
      <c r="F63" s="12">
        <v>1954938.1970000002</v>
      </c>
      <c r="G63" s="84">
        <v>0</v>
      </c>
      <c r="H63" s="84">
        <f t="shared" si="28"/>
        <v>1954938.1970000002</v>
      </c>
      <c r="I63" s="12">
        <v>0</v>
      </c>
      <c r="J63" s="84">
        <v>0</v>
      </c>
      <c r="K63" s="84">
        <f t="shared" si="29"/>
        <v>0</v>
      </c>
    </row>
    <row r="64" spans="1:11" ht="24.6">
      <c r="A64" s="16" t="s">
        <v>80</v>
      </c>
      <c r="B64" s="25" t="s">
        <v>85</v>
      </c>
      <c r="C64" s="12">
        <v>168043</v>
      </c>
      <c r="D64" s="84">
        <v>0</v>
      </c>
      <c r="E64" s="84">
        <f t="shared" si="30"/>
        <v>168043</v>
      </c>
      <c r="F64" s="12">
        <v>143485</v>
      </c>
      <c r="G64" s="84">
        <v>0</v>
      </c>
      <c r="H64" s="84">
        <f t="shared" si="28"/>
        <v>143485</v>
      </c>
      <c r="I64" s="12">
        <v>0</v>
      </c>
      <c r="J64" s="84">
        <v>0</v>
      </c>
      <c r="K64" s="84">
        <f t="shared" si="29"/>
        <v>0</v>
      </c>
    </row>
    <row r="65" spans="1:11" ht="27" customHeight="1">
      <c r="A65" s="16" t="s">
        <v>80</v>
      </c>
      <c r="B65" s="26" t="s">
        <v>86</v>
      </c>
      <c r="C65" s="23">
        <v>9200</v>
      </c>
      <c r="D65" s="84">
        <v>0</v>
      </c>
      <c r="E65" s="84">
        <f t="shared" si="30"/>
        <v>9200</v>
      </c>
      <c r="F65" s="23">
        <v>82800</v>
      </c>
      <c r="G65" s="88">
        <v>0</v>
      </c>
      <c r="H65" s="88">
        <f t="shared" si="28"/>
        <v>82800</v>
      </c>
      <c r="I65" s="113">
        <v>0</v>
      </c>
      <c r="J65" s="88">
        <v>0</v>
      </c>
      <c r="K65" s="88">
        <f t="shared" si="29"/>
        <v>0</v>
      </c>
    </row>
    <row r="66" spans="1:11">
      <c r="A66" s="16" t="s">
        <v>80</v>
      </c>
      <c r="B66" s="26" t="s">
        <v>87</v>
      </c>
      <c r="C66" s="23">
        <v>501341</v>
      </c>
      <c r="D66" s="84">
        <v>0</v>
      </c>
      <c r="E66" s="84">
        <f t="shared" si="30"/>
        <v>501341</v>
      </c>
      <c r="F66" s="113">
        <v>0</v>
      </c>
      <c r="G66" s="114">
        <v>0</v>
      </c>
      <c r="H66" s="114">
        <f t="shared" si="28"/>
        <v>0</v>
      </c>
      <c r="I66" s="113">
        <v>0</v>
      </c>
      <c r="J66" s="114">
        <v>0</v>
      </c>
      <c r="K66" s="114">
        <f t="shared" si="29"/>
        <v>0</v>
      </c>
    </row>
    <row r="67" spans="1:11" ht="24.6">
      <c r="A67" s="16" t="s">
        <v>80</v>
      </c>
      <c r="B67" s="26" t="s">
        <v>88</v>
      </c>
      <c r="C67" s="23">
        <v>270550</v>
      </c>
      <c r="D67" s="84">
        <v>0</v>
      </c>
      <c r="E67" s="84">
        <f t="shared" si="30"/>
        <v>270550</v>
      </c>
      <c r="F67" s="12">
        <v>0</v>
      </c>
      <c r="G67" s="84">
        <v>0</v>
      </c>
      <c r="H67" s="84">
        <f t="shared" si="28"/>
        <v>0</v>
      </c>
      <c r="I67" s="12">
        <v>0</v>
      </c>
      <c r="J67" s="84">
        <v>0</v>
      </c>
      <c r="K67" s="84">
        <f t="shared" si="29"/>
        <v>0</v>
      </c>
    </row>
    <row r="68" spans="1:11">
      <c r="A68" s="16" t="s">
        <v>80</v>
      </c>
      <c r="B68" s="10" t="s">
        <v>89</v>
      </c>
      <c r="C68" s="12">
        <v>110015</v>
      </c>
      <c r="D68" s="84">
        <v>0</v>
      </c>
      <c r="E68" s="84">
        <f t="shared" si="30"/>
        <v>110015</v>
      </c>
      <c r="F68" s="12">
        <v>51304</v>
      </c>
      <c r="G68" s="84">
        <v>0</v>
      </c>
      <c r="H68" s="84">
        <f t="shared" si="28"/>
        <v>51304</v>
      </c>
      <c r="I68" s="12">
        <v>0</v>
      </c>
      <c r="J68" s="84">
        <v>0</v>
      </c>
      <c r="K68" s="84">
        <f t="shared" si="29"/>
        <v>0</v>
      </c>
    </row>
    <row r="69" spans="1:11">
      <c r="A69" s="16" t="s">
        <v>80</v>
      </c>
      <c r="B69" s="10" t="s">
        <v>90</v>
      </c>
      <c r="C69" s="12">
        <v>34990</v>
      </c>
      <c r="D69" s="84">
        <v>0</v>
      </c>
      <c r="E69" s="84">
        <f t="shared" si="30"/>
        <v>34990</v>
      </c>
      <c r="F69" s="12">
        <v>0</v>
      </c>
      <c r="G69" s="84">
        <v>0</v>
      </c>
      <c r="H69" s="84">
        <f t="shared" si="28"/>
        <v>0</v>
      </c>
      <c r="I69" s="12">
        <v>0</v>
      </c>
      <c r="J69" s="84">
        <v>0</v>
      </c>
      <c r="K69" s="84">
        <f t="shared" si="29"/>
        <v>0</v>
      </c>
    </row>
    <row r="70" spans="1:11">
      <c r="A70" s="16" t="s">
        <v>80</v>
      </c>
      <c r="B70" s="10" t="s">
        <v>289</v>
      </c>
      <c r="C70" s="12">
        <v>0</v>
      </c>
      <c r="D70" s="84">
        <v>2810</v>
      </c>
      <c r="E70" s="84">
        <f t="shared" si="30"/>
        <v>2810</v>
      </c>
      <c r="F70" s="12">
        <v>0</v>
      </c>
      <c r="G70" s="84">
        <v>0</v>
      </c>
      <c r="H70" s="84">
        <f t="shared" si="28"/>
        <v>0</v>
      </c>
      <c r="I70" s="12">
        <v>0</v>
      </c>
      <c r="J70" s="84">
        <v>0</v>
      </c>
      <c r="K70" s="84">
        <f t="shared" si="29"/>
        <v>0</v>
      </c>
    </row>
    <row r="71" spans="1:11">
      <c r="A71" s="16" t="s">
        <v>80</v>
      </c>
      <c r="B71" s="10" t="s">
        <v>91</v>
      </c>
      <c r="C71" s="12">
        <v>12000</v>
      </c>
      <c r="D71" s="84">
        <v>0</v>
      </c>
      <c r="E71" s="84">
        <f t="shared" si="30"/>
        <v>12000</v>
      </c>
      <c r="F71" s="12">
        <v>0</v>
      </c>
      <c r="G71" s="84">
        <v>0</v>
      </c>
      <c r="H71" s="84">
        <f t="shared" si="28"/>
        <v>0</v>
      </c>
      <c r="I71" s="12">
        <v>0</v>
      </c>
      <c r="J71" s="84">
        <v>0</v>
      </c>
      <c r="K71" s="84">
        <f t="shared" si="29"/>
        <v>0</v>
      </c>
    </row>
    <row r="72" spans="1:11">
      <c r="A72" s="16" t="s">
        <v>80</v>
      </c>
      <c r="B72" s="10" t="s">
        <v>397</v>
      </c>
      <c r="C72" s="12">
        <v>12886</v>
      </c>
      <c r="D72" s="84">
        <v>0</v>
      </c>
      <c r="E72" s="84">
        <f t="shared" si="30"/>
        <v>12886</v>
      </c>
      <c r="F72" s="12">
        <v>0</v>
      </c>
      <c r="G72" s="84">
        <v>0</v>
      </c>
      <c r="H72" s="84">
        <f t="shared" si="28"/>
        <v>0</v>
      </c>
      <c r="I72" s="12">
        <v>0</v>
      </c>
      <c r="J72" s="84">
        <v>0</v>
      </c>
      <c r="K72" s="84">
        <f t="shared" si="29"/>
        <v>0</v>
      </c>
    </row>
    <row r="73" spans="1:11">
      <c r="A73" s="16" t="s">
        <v>80</v>
      </c>
      <c r="B73" s="25" t="s">
        <v>398</v>
      </c>
      <c r="C73" s="12">
        <v>9015</v>
      </c>
      <c r="D73" s="84">
        <v>0</v>
      </c>
      <c r="E73" s="84">
        <f t="shared" si="30"/>
        <v>9015</v>
      </c>
      <c r="F73" s="12">
        <v>0</v>
      </c>
      <c r="G73" s="84">
        <v>0</v>
      </c>
      <c r="H73" s="84">
        <f t="shared" si="28"/>
        <v>0</v>
      </c>
      <c r="I73" s="12">
        <v>0</v>
      </c>
      <c r="J73" s="84">
        <v>0</v>
      </c>
      <c r="K73" s="84">
        <f t="shared" si="29"/>
        <v>0</v>
      </c>
    </row>
    <row r="74" spans="1:11" ht="24.6">
      <c r="A74" s="16" t="s">
        <v>80</v>
      </c>
      <c r="B74" s="25" t="s">
        <v>399</v>
      </c>
      <c r="C74" s="12">
        <v>6548</v>
      </c>
      <c r="D74" s="84">
        <v>0</v>
      </c>
      <c r="E74" s="84">
        <f t="shared" si="30"/>
        <v>6548</v>
      </c>
      <c r="F74" s="12">
        <v>0</v>
      </c>
      <c r="G74" s="84">
        <v>0</v>
      </c>
      <c r="H74" s="84">
        <f t="shared" si="28"/>
        <v>0</v>
      </c>
      <c r="I74" s="12">
        <v>0</v>
      </c>
      <c r="J74" s="84">
        <v>0</v>
      </c>
      <c r="K74" s="84">
        <f t="shared" si="29"/>
        <v>0</v>
      </c>
    </row>
    <row r="75" spans="1:11" ht="24.6">
      <c r="A75" s="16" t="s">
        <v>80</v>
      </c>
      <c r="B75" s="25" t="s">
        <v>93</v>
      </c>
      <c r="C75" s="12">
        <v>19375</v>
      </c>
      <c r="D75" s="84">
        <v>0</v>
      </c>
      <c r="E75" s="84">
        <f t="shared" si="30"/>
        <v>19375</v>
      </c>
      <c r="F75" s="12">
        <v>0</v>
      </c>
      <c r="G75" s="84">
        <v>0</v>
      </c>
      <c r="H75" s="84">
        <f t="shared" si="28"/>
        <v>0</v>
      </c>
      <c r="I75" s="12">
        <v>0</v>
      </c>
      <c r="J75" s="84">
        <v>0</v>
      </c>
      <c r="K75" s="84">
        <f t="shared" si="29"/>
        <v>0</v>
      </c>
    </row>
    <row r="76" spans="1:11" ht="24.6">
      <c r="A76" s="27" t="s">
        <v>95</v>
      </c>
      <c r="B76" s="28" t="s">
        <v>96</v>
      </c>
      <c r="C76" s="61">
        <v>30004</v>
      </c>
      <c r="D76" s="84">
        <v>0</v>
      </c>
      <c r="E76" s="84">
        <f t="shared" si="30"/>
        <v>30004</v>
      </c>
      <c r="F76" s="115"/>
      <c r="G76" s="116">
        <v>0</v>
      </c>
      <c r="H76" s="116">
        <f t="shared" si="28"/>
        <v>0</v>
      </c>
      <c r="I76" s="12">
        <v>0</v>
      </c>
      <c r="J76" s="116">
        <v>0</v>
      </c>
      <c r="K76" s="116">
        <f t="shared" si="29"/>
        <v>0</v>
      </c>
    </row>
    <row r="77" spans="1:11">
      <c r="A77" s="16" t="s">
        <v>80</v>
      </c>
      <c r="B77" s="25" t="s">
        <v>97</v>
      </c>
      <c r="C77" s="12">
        <v>37107</v>
      </c>
      <c r="D77" s="84">
        <v>0</v>
      </c>
      <c r="E77" s="84">
        <f t="shared" si="30"/>
        <v>37107</v>
      </c>
      <c r="F77" s="12">
        <v>100466</v>
      </c>
      <c r="G77" s="84">
        <v>0</v>
      </c>
      <c r="H77" s="84">
        <f t="shared" si="28"/>
        <v>100466</v>
      </c>
      <c r="I77" s="12">
        <v>0</v>
      </c>
      <c r="J77" s="84">
        <v>0</v>
      </c>
      <c r="K77" s="84">
        <f t="shared" si="29"/>
        <v>0</v>
      </c>
    </row>
    <row r="78" spans="1:11" ht="24.6">
      <c r="A78" s="16" t="s">
        <v>80</v>
      </c>
      <c r="B78" s="25" t="s">
        <v>98</v>
      </c>
      <c r="C78" s="12">
        <v>18845</v>
      </c>
      <c r="D78" s="84">
        <v>0</v>
      </c>
      <c r="E78" s="84">
        <f t="shared" si="30"/>
        <v>18845</v>
      </c>
      <c r="F78" s="12">
        <v>0</v>
      </c>
      <c r="G78" s="84">
        <v>0</v>
      </c>
      <c r="H78" s="84">
        <f t="shared" si="28"/>
        <v>0</v>
      </c>
      <c r="I78" s="12">
        <v>0</v>
      </c>
      <c r="J78" s="84">
        <v>0</v>
      </c>
      <c r="K78" s="84">
        <f t="shared" si="29"/>
        <v>0</v>
      </c>
    </row>
    <row r="79" spans="1:11">
      <c r="A79" s="16" t="s">
        <v>80</v>
      </c>
      <c r="B79" s="25" t="s">
        <v>100</v>
      </c>
      <c r="C79" s="12">
        <v>11482</v>
      </c>
      <c r="D79" s="84">
        <v>10398</v>
      </c>
      <c r="E79" s="84">
        <f t="shared" si="30"/>
        <v>21880</v>
      </c>
      <c r="F79" s="12">
        <v>0</v>
      </c>
      <c r="G79" s="84">
        <v>0</v>
      </c>
      <c r="H79" s="84">
        <f t="shared" si="28"/>
        <v>0</v>
      </c>
      <c r="I79" s="12">
        <v>0</v>
      </c>
      <c r="J79" s="84">
        <v>0</v>
      </c>
      <c r="K79" s="84">
        <f t="shared" si="29"/>
        <v>0</v>
      </c>
    </row>
    <row r="80" spans="1:11">
      <c r="A80" s="16" t="s">
        <v>80</v>
      </c>
      <c r="B80" s="25" t="s">
        <v>101</v>
      </c>
      <c r="C80" s="12">
        <v>13670</v>
      </c>
      <c r="D80" s="84">
        <v>0</v>
      </c>
      <c r="E80" s="84">
        <f t="shared" si="30"/>
        <v>13670</v>
      </c>
      <c r="F80" s="12">
        <v>13670</v>
      </c>
      <c r="G80" s="84">
        <v>0</v>
      </c>
      <c r="H80" s="84">
        <f t="shared" si="28"/>
        <v>13670</v>
      </c>
      <c r="I80" s="12">
        <v>0</v>
      </c>
      <c r="J80" s="84">
        <v>0</v>
      </c>
      <c r="K80" s="84">
        <f t="shared" si="29"/>
        <v>0</v>
      </c>
    </row>
    <row r="81" spans="1:11">
      <c r="A81" s="16" t="s">
        <v>80</v>
      </c>
      <c r="B81" s="10" t="s">
        <v>102</v>
      </c>
      <c r="C81" s="23">
        <v>823788.55</v>
      </c>
      <c r="D81" s="84">
        <v>95873</v>
      </c>
      <c r="E81" s="84">
        <f t="shared" si="30"/>
        <v>919661.55</v>
      </c>
      <c r="F81" s="113">
        <v>432920</v>
      </c>
      <c r="G81" s="114">
        <v>-41131</v>
      </c>
      <c r="H81" s="114">
        <f t="shared" si="28"/>
        <v>391789</v>
      </c>
      <c r="I81" s="113">
        <v>0</v>
      </c>
      <c r="J81" s="114">
        <v>0</v>
      </c>
      <c r="K81" s="114">
        <f t="shared" si="29"/>
        <v>0</v>
      </c>
    </row>
    <row r="82" spans="1:11">
      <c r="A82" s="16" t="s">
        <v>80</v>
      </c>
      <c r="B82" s="29" t="s">
        <v>103</v>
      </c>
      <c r="C82" s="23">
        <v>0</v>
      </c>
      <c r="D82" s="84">
        <v>0</v>
      </c>
      <c r="E82" s="84">
        <f t="shared" si="30"/>
        <v>0</v>
      </c>
      <c r="F82" s="113">
        <v>2887768</v>
      </c>
      <c r="G82" s="114">
        <v>0</v>
      </c>
      <c r="H82" s="114">
        <f t="shared" si="28"/>
        <v>2887768</v>
      </c>
      <c r="I82" s="113">
        <v>1429346</v>
      </c>
      <c r="J82" s="114">
        <v>0</v>
      </c>
      <c r="K82" s="114">
        <f t="shared" si="29"/>
        <v>1429346</v>
      </c>
    </row>
    <row r="83" spans="1:11">
      <c r="A83" s="16" t="s">
        <v>80</v>
      </c>
      <c r="B83" s="10" t="s">
        <v>104</v>
      </c>
      <c r="C83" s="23">
        <v>400000</v>
      </c>
      <c r="D83" s="84">
        <v>0</v>
      </c>
      <c r="E83" s="84">
        <f t="shared" si="30"/>
        <v>400000</v>
      </c>
      <c r="F83" s="113">
        <v>400000</v>
      </c>
      <c r="G83" s="114">
        <v>0</v>
      </c>
      <c r="H83" s="114">
        <f t="shared" si="28"/>
        <v>400000</v>
      </c>
      <c r="I83" s="113">
        <v>0</v>
      </c>
      <c r="J83" s="114">
        <v>0</v>
      </c>
      <c r="K83" s="114">
        <f t="shared" si="29"/>
        <v>0</v>
      </c>
    </row>
    <row r="84" spans="1:11">
      <c r="A84" s="13" t="s">
        <v>80</v>
      </c>
      <c r="B84" s="14" t="s">
        <v>10</v>
      </c>
      <c r="C84" s="17">
        <f t="shared" ref="C84:K84" si="31">SUM(C62:C83)</f>
        <v>3038011.55</v>
      </c>
      <c r="D84" s="86">
        <f t="shared" si="31"/>
        <v>109081</v>
      </c>
      <c r="E84" s="86">
        <f t="shared" si="31"/>
        <v>3147092.55</v>
      </c>
      <c r="F84" s="17">
        <f t="shared" si="31"/>
        <v>6067351.1970000006</v>
      </c>
      <c r="G84" s="86">
        <f t="shared" si="31"/>
        <v>-41131</v>
      </c>
      <c r="H84" s="86">
        <f t="shared" si="31"/>
        <v>6026220.1970000006</v>
      </c>
      <c r="I84" s="17">
        <f t="shared" si="31"/>
        <v>1429346</v>
      </c>
      <c r="J84" s="86">
        <f t="shared" si="31"/>
        <v>0</v>
      </c>
      <c r="K84" s="86">
        <f t="shared" si="31"/>
        <v>1429346</v>
      </c>
    </row>
    <row r="85" spans="1:11">
      <c r="A85" s="16" t="s">
        <v>105</v>
      </c>
      <c r="B85" s="10" t="s">
        <v>284</v>
      </c>
      <c r="C85" s="18">
        <v>1180443</v>
      </c>
      <c r="D85" s="87">
        <v>0</v>
      </c>
      <c r="E85" s="87">
        <f>SUM(C85:D85)</f>
        <v>1180443</v>
      </c>
      <c r="F85" s="18">
        <v>0</v>
      </c>
      <c r="G85" s="87">
        <v>0</v>
      </c>
      <c r="H85" s="87">
        <f>SUM(F85:G85)</f>
        <v>0</v>
      </c>
      <c r="I85" s="18">
        <v>0</v>
      </c>
      <c r="J85" s="87">
        <v>0</v>
      </c>
      <c r="K85" s="87">
        <f>SUM(I85:J85)</f>
        <v>0</v>
      </c>
    </row>
    <row r="86" spans="1:11">
      <c r="A86" s="13" t="s">
        <v>105</v>
      </c>
      <c r="B86" s="14"/>
      <c r="C86" s="17">
        <f t="shared" ref="C86:K86" si="32">SUM(C85:C85)</f>
        <v>1180443</v>
      </c>
      <c r="D86" s="86">
        <f t="shared" si="32"/>
        <v>0</v>
      </c>
      <c r="E86" s="86">
        <f t="shared" si="32"/>
        <v>1180443</v>
      </c>
      <c r="F86" s="17">
        <f t="shared" si="32"/>
        <v>0</v>
      </c>
      <c r="G86" s="86">
        <f t="shared" si="32"/>
        <v>0</v>
      </c>
      <c r="H86" s="86">
        <f t="shared" si="32"/>
        <v>0</v>
      </c>
      <c r="I86" s="17">
        <f t="shared" si="32"/>
        <v>0</v>
      </c>
      <c r="J86" s="86">
        <f t="shared" si="32"/>
        <v>0</v>
      </c>
      <c r="K86" s="86">
        <f t="shared" si="32"/>
        <v>0</v>
      </c>
    </row>
    <row r="87" spans="1:11">
      <c r="A87" s="16" t="s">
        <v>106</v>
      </c>
      <c r="B87" s="10" t="s">
        <v>107</v>
      </c>
      <c r="C87" s="12">
        <v>850000</v>
      </c>
      <c r="D87" s="84">
        <v>0</v>
      </c>
      <c r="E87" s="84">
        <f>SUM(C87:D87)</f>
        <v>850000</v>
      </c>
      <c r="F87" s="12">
        <v>850000</v>
      </c>
      <c r="G87" s="84">
        <v>0</v>
      </c>
      <c r="H87" s="84">
        <f>SUM(F87:G87)</f>
        <v>850000</v>
      </c>
      <c r="I87" s="12">
        <v>850000</v>
      </c>
      <c r="J87" s="84">
        <v>0</v>
      </c>
      <c r="K87" s="84">
        <f>SUM(I87:J87)</f>
        <v>850000</v>
      </c>
    </row>
    <row r="88" spans="1:11">
      <c r="A88" s="13" t="s">
        <v>108</v>
      </c>
      <c r="B88" s="14" t="s">
        <v>16</v>
      </c>
      <c r="C88" s="17">
        <f>SUM(C87:C87)</f>
        <v>850000</v>
      </c>
      <c r="D88" s="86">
        <f>SUM(D87)</f>
        <v>0</v>
      </c>
      <c r="E88" s="86">
        <f>SUM(E87)</f>
        <v>850000</v>
      </c>
      <c r="F88" s="17">
        <f>SUM(F87:F87)</f>
        <v>850000</v>
      </c>
      <c r="G88" s="86">
        <f>SUM(G87)</f>
        <v>0</v>
      </c>
      <c r="H88" s="86">
        <f>SUM(H87)</f>
        <v>850000</v>
      </c>
      <c r="I88" s="17">
        <f>SUM(I87:I87)</f>
        <v>850000</v>
      </c>
      <c r="J88" s="86">
        <f>SUM(J87)</f>
        <v>0</v>
      </c>
      <c r="K88" s="86">
        <f>SUM(K87)</f>
        <v>850000</v>
      </c>
    </row>
    <row r="89" spans="1:11">
      <c r="A89" s="16" t="s">
        <v>109</v>
      </c>
      <c r="B89" s="10" t="s">
        <v>110</v>
      </c>
      <c r="C89" s="113">
        <v>55024</v>
      </c>
      <c r="D89" s="114">
        <v>10443</v>
      </c>
      <c r="E89" s="114">
        <f t="shared" ref="E89:E95" si="33">SUM(C89:D89)</f>
        <v>65467</v>
      </c>
      <c r="F89" s="113">
        <v>52000</v>
      </c>
      <c r="G89" s="114">
        <v>0</v>
      </c>
      <c r="H89" s="114">
        <f t="shared" ref="H89:H95" si="34">SUM(F89:G89)</f>
        <v>52000</v>
      </c>
      <c r="I89" s="113">
        <v>74985</v>
      </c>
      <c r="J89" s="114">
        <v>0</v>
      </c>
      <c r="K89" s="114">
        <f t="shared" ref="K89:K95" si="35">SUM(I89:J89)</f>
        <v>74985</v>
      </c>
    </row>
    <row r="90" spans="1:11">
      <c r="A90" s="16" t="s">
        <v>111</v>
      </c>
      <c r="B90" s="10" t="s">
        <v>112</v>
      </c>
      <c r="C90" s="12">
        <v>14000</v>
      </c>
      <c r="D90" s="84">
        <v>0</v>
      </c>
      <c r="E90" s="84">
        <f t="shared" si="33"/>
        <v>14000</v>
      </c>
      <c r="F90" s="12">
        <v>16000</v>
      </c>
      <c r="G90" s="84">
        <v>0</v>
      </c>
      <c r="H90" s="84">
        <f t="shared" si="34"/>
        <v>16000</v>
      </c>
      <c r="I90" s="12">
        <v>16000</v>
      </c>
      <c r="J90" s="84">
        <v>0</v>
      </c>
      <c r="K90" s="84">
        <f t="shared" si="35"/>
        <v>16000</v>
      </c>
    </row>
    <row r="91" spans="1:11">
      <c r="A91" s="30" t="s">
        <v>113</v>
      </c>
      <c r="B91" s="22" t="s">
        <v>114</v>
      </c>
      <c r="C91" s="12">
        <v>226301</v>
      </c>
      <c r="D91" s="84">
        <v>-4000</v>
      </c>
      <c r="E91" s="84">
        <f t="shared" si="33"/>
        <v>222301</v>
      </c>
      <c r="F91" s="12">
        <v>226301</v>
      </c>
      <c r="G91" s="84">
        <v>0</v>
      </c>
      <c r="H91" s="84">
        <f t="shared" si="34"/>
        <v>226301</v>
      </c>
      <c r="I91" s="12">
        <v>226301</v>
      </c>
      <c r="J91" s="84">
        <v>0</v>
      </c>
      <c r="K91" s="84">
        <f t="shared" si="35"/>
        <v>226301</v>
      </c>
    </row>
    <row r="92" spans="1:11">
      <c r="A92" s="16" t="s">
        <v>115</v>
      </c>
      <c r="B92" s="10" t="s">
        <v>116</v>
      </c>
      <c r="C92" s="12">
        <v>50</v>
      </c>
      <c r="D92" s="84">
        <v>0</v>
      </c>
      <c r="E92" s="84">
        <f t="shared" si="33"/>
        <v>50</v>
      </c>
      <c r="F92" s="12">
        <v>50</v>
      </c>
      <c r="G92" s="84">
        <v>0</v>
      </c>
      <c r="H92" s="84">
        <f t="shared" si="34"/>
        <v>50</v>
      </c>
      <c r="I92" s="12">
        <v>50</v>
      </c>
      <c r="J92" s="84">
        <v>0</v>
      </c>
      <c r="K92" s="84">
        <f t="shared" si="35"/>
        <v>50</v>
      </c>
    </row>
    <row r="93" spans="1:11">
      <c r="A93" s="16" t="s">
        <v>117</v>
      </c>
      <c r="B93" s="10" t="s">
        <v>118</v>
      </c>
      <c r="C93" s="12">
        <v>310105</v>
      </c>
      <c r="D93" s="84">
        <v>3181</v>
      </c>
      <c r="E93" s="84">
        <f t="shared" si="33"/>
        <v>313286</v>
      </c>
      <c r="F93" s="12">
        <v>310105</v>
      </c>
      <c r="G93" s="84">
        <v>0</v>
      </c>
      <c r="H93" s="84">
        <f t="shared" si="34"/>
        <v>310105</v>
      </c>
      <c r="I93" s="12">
        <v>310105</v>
      </c>
      <c r="J93" s="84">
        <v>0</v>
      </c>
      <c r="K93" s="84">
        <f t="shared" si="35"/>
        <v>310105</v>
      </c>
    </row>
    <row r="94" spans="1:11">
      <c r="A94" s="16" t="s">
        <v>119</v>
      </c>
      <c r="B94" s="10" t="s">
        <v>120</v>
      </c>
      <c r="C94" s="12">
        <v>1396118</v>
      </c>
      <c r="D94" s="84">
        <v>14128</v>
      </c>
      <c r="E94" s="84">
        <f t="shared" si="33"/>
        <v>1410246</v>
      </c>
      <c r="F94" s="12">
        <v>1396118</v>
      </c>
      <c r="G94" s="84">
        <v>0</v>
      </c>
      <c r="H94" s="84">
        <f t="shared" si="34"/>
        <v>1396118</v>
      </c>
      <c r="I94" s="12">
        <v>1396118</v>
      </c>
      <c r="J94" s="84">
        <v>0</v>
      </c>
      <c r="K94" s="84">
        <f t="shared" si="35"/>
        <v>1396118</v>
      </c>
    </row>
    <row r="95" spans="1:11">
      <c r="A95" s="16" t="s">
        <v>121</v>
      </c>
      <c r="B95" s="10" t="s">
        <v>122</v>
      </c>
      <c r="C95" s="12">
        <v>49900</v>
      </c>
      <c r="D95" s="84">
        <v>-6000</v>
      </c>
      <c r="E95" s="84">
        <f t="shared" si="33"/>
        <v>43900</v>
      </c>
      <c r="F95" s="12">
        <v>36568</v>
      </c>
      <c r="G95" s="84">
        <v>0</v>
      </c>
      <c r="H95" s="84">
        <f t="shared" si="34"/>
        <v>36568</v>
      </c>
      <c r="I95" s="12">
        <v>26435</v>
      </c>
      <c r="J95" s="84">
        <v>0</v>
      </c>
      <c r="K95" s="84">
        <f t="shared" si="35"/>
        <v>26435</v>
      </c>
    </row>
    <row r="96" spans="1:11">
      <c r="A96" s="13" t="s">
        <v>123</v>
      </c>
      <c r="B96" s="14" t="s">
        <v>10</v>
      </c>
      <c r="C96" s="31">
        <f t="shared" ref="C96:I96" si="36">SUM(C89:C95)</f>
        <v>2051498</v>
      </c>
      <c r="D96" s="89">
        <f>SUM(D89:D95)</f>
        <v>17752</v>
      </c>
      <c r="E96" s="89">
        <f>SUM(E89:E95)</f>
        <v>2069250</v>
      </c>
      <c r="F96" s="31">
        <f t="shared" si="36"/>
        <v>2037142</v>
      </c>
      <c r="G96" s="89">
        <f>SUM(G89:G95)</f>
        <v>0</v>
      </c>
      <c r="H96" s="89">
        <f>SUM(H89:H95)</f>
        <v>2037142</v>
      </c>
      <c r="I96" s="31">
        <f t="shared" si="36"/>
        <v>2049994</v>
      </c>
      <c r="J96" s="89">
        <f>SUM(J89:J95)</f>
        <v>0</v>
      </c>
      <c r="K96" s="89">
        <f>SUM(K89:K95)</f>
        <v>2049994</v>
      </c>
    </row>
    <row r="97" spans="1:12">
      <c r="A97" s="13"/>
      <c r="B97" s="14" t="s">
        <v>124</v>
      </c>
      <c r="C97" s="31">
        <f t="shared" ref="C97:K97" si="37">C88+C86+C84+C61+C44+C42+C40+C38+C35+C29+C25+C23+C21+C18+C15+C12+C96</f>
        <v>77493182.549999997</v>
      </c>
      <c r="D97" s="31">
        <f t="shared" si="37"/>
        <v>185483</v>
      </c>
      <c r="E97" s="31">
        <f t="shared" si="37"/>
        <v>77678665.549999997</v>
      </c>
      <c r="F97" s="31">
        <f t="shared" si="37"/>
        <v>79268088.196999997</v>
      </c>
      <c r="G97" s="89">
        <f t="shared" si="37"/>
        <v>-41131</v>
      </c>
      <c r="H97" s="89">
        <f t="shared" si="37"/>
        <v>79226957.196999997</v>
      </c>
      <c r="I97" s="31">
        <f t="shared" si="37"/>
        <v>74407575</v>
      </c>
      <c r="J97" s="89">
        <f t="shared" si="37"/>
        <v>0</v>
      </c>
      <c r="K97" s="89">
        <f t="shared" si="37"/>
        <v>74407575</v>
      </c>
      <c r="L97" s="134"/>
    </row>
    <row r="98" spans="1:12">
      <c r="A98" s="32" t="s">
        <v>125</v>
      </c>
      <c r="B98" s="33"/>
      <c r="C98" s="12"/>
      <c r="D98" s="84"/>
      <c r="E98" s="84"/>
      <c r="F98" s="12"/>
      <c r="G98" s="84"/>
      <c r="H98" s="84"/>
      <c r="I98" s="12"/>
      <c r="J98" s="84"/>
      <c r="K98" s="84"/>
    </row>
    <row r="99" spans="1:12">
      <c r="A99" s="32"/>
      <c r="B99" s="34" t="s">
        <v>126</v>
      </c>
      <c r="C99" s="12">
        <v>383099.03774999996</v>
      </c>
      <c r="D99" s="84">
        <v>0</v>
      </c>
      <c r="E99" s="84">
        <f>SUM(C99:D99)</f>
        <v>383099.03774999996</v>
      </c>
      <c r="F99" s="61">
        <v>3430835.9022928569</v>
      </c>
      <c r="G99" s="97">
        <v>0</v>
      </c>
      <c r="H99" s="97">
        <f>SUM(F99:G99)</f>
        <v>3430835.9022928569</v>
      </c>
      <c r="I99" s="61">
        <v>5146253.8534392864</v>
      </c>
      <c r="J99" s="97">
        <v>0</v>
      </c>
      <c r="K99" s="97">
        <f>SUM(I99:J99)</f>
        <v>5146253.8534392864</v>
      </c>
    </row>
    <row r="100" spans="1:12">
      <c r="A100" s="32"/>
      <c r="B100" s="34" t="s">
        <v>127</v>
      </c>
      <c r="C100" s="68">
        <v>0</v>
      </c>
      <c r="D100" s="84">
        <v>0</v>
      </c>
      <c r="E100" s="84">
        <f t="shared" ref="E100:E107" si="38">SUM(C100:D100)</f>
        <v>0</v>
      </c>
      <c r="F100" s="119">
        <v>2887768</v>
      </c>
      <c r="G100" s="97">
        <v>0</v>
      </c>
      <c r="H100" s="97">
        <f t="shared" ref="H100:H107" si="39">SUM(F100:G100)</f>
        <v>2887768</v>
      </c>
      <c r="I100" s="119">
        <v>1429346</v>
      </c>
      <c r="J100" s="97">
        <v>0</v>
      </c>
      <c r="K100" s="97">
        <f t="shared" ref="K100:K107" si="40">SUM(I100:J100)</f>
        <v>1429346</v>
      </c>
    </row>
    <row r="101" spans="1:12">
      <c r="A101" s="35"/>
      <c r="B101" s="34" t="s">
        <v>128</v>
      </c>
      <c r="C101" s="61">
        <v>0</v>
      </c>
      <c r="D101" s="84">
        <v>0</v>
      </c>
      <c r="E101" s="84">
        <f t="shared" si="38"/>
        <v>0</v>
      </c>
      <c r="F101" s="61">
        <v>346275</v>
      </c>
      <c r="G101" s="97">
        <v>0</v>
      </c>
      <c r="H101" s="97">
        <f t="shared" si="39"/>
        <v>346275</v>
      </c>
      <c r="I101" s="61">
        <v>0</v>
      </c>
      <c r="J101" s="97">
        <v>0</v>
      </c>
      <c r="K101" s="97">
        <f t="shared" si="40"/>
        <v>0</v>
      </c>
    </row>
    <row r="102" spans="1:12">
      <c r="A102" s="32"/>
      <c r="B102" s="36" t="s">
        <v>129</v>
      </c>
      <c r="C102" s="61">
        <v>833500</v>
      </c>
      <c r="D102" s="84">
        <v>749578</v>
      </c>
      <c r="E102" s="84">
        <f t="shared" si="38"/>
        <v>1583078</v>
      </c>
      <c r="F102" s="61">
        <v>0</v>
      </c>
      <c r="G102" s="97">
        <v>0</v>
      </c>
      <c r="H102" s="97">
        <f t="shared" si="39"/>
        <v>0</v>
      </c>
      <c r="I102" s="61">
        <v>0</v>
      </c>
      <c r="J102" s="97">
        <v>0</v>
      </c>
      <c r="K102" s="97">
        <f t="shared" si="40"/>
        <v>0</v>
      </c>
    </row>
    <row r="103" spans="1:12">
      <c r="A103" s="32"/>
      <c r="B103" s="10" t="s">
        <v>130</v>
      </c>
      <c r="C103" s="61">
        <v>733352</v>
      </c>
      <c r="D103" s="84">
        <v>1513</v>
      </c>
      <c r="E103" s="84">
        <f t="shared" si="38"/>
        <v>734865</v>
      </c>
      <c r="F103" s="61">
        <v>0</v>
      </c>
      <c r="G103" s="97">
        <v>0</v>
      </c>
      <c r="H103" s="97">
        <f t="shared" si="39"/>
        <v>0</v>
      </c>
      <c r="I103" s="61">
        <v>0</v>
      </c>
      <c r="J103" s="97">
        <v>0</v>
      </c>
      <c r="K103" s="97">
        <f t="shared" si="40"/>
        <v>0</v>
      </c>
    </row>
    <row r="104" spans="1:12">
      <c r="A104" s="32"/>
      <c r="B104" s="37" t="s">
        <v>131</v>
      </c>
      <c r="C104" s="61">
        <v>938077</v>
      </c>
      <c r="D104" s="84">
        <v>0</v>
      </c>
      <c r="E104" s="84">
        <f t="shared" si="38"/>
        <v>938077</v>
      </c>
      <c r="F104" s="61">
        <v>0</v>
      </c>
      <c r="G104" s="97">
        <v>0</v>
      </c>
      <c r="H104" s="97">
        <f t="shared" si="39"/>
        <v>0</v>
      </c>
      <c r="I104" s="61">
        <v>0</v>
      </c>
      <c r="J104" s="97">
        <v>0</v>
      </c>
      <c r="K104" s="97">
        <f t="shared" si="40"/>
        <v>0</v>
      </c>
    </row>
    <row r="105" spans="1:12">
      <c r="A105" s="32"/>
      <c r="B105" s="37" t="s">
        <v>132</v>
      </c>
      <c r="C105" s="61">
        <v>2386120</v>
      </c>
      <c r="D105" s="84">
        <v>0</v>
      </c>
      <c r="E105" s="84">
        <f t="shared" si="38"/>
        <v>2386120</v>
      </c>
      <c r="F105" s="61">
        <v>3579180</v>
      </c>
      <c r="G105" s="97">
        <v>0</v>
      </c>
      <c r="H105" s="97">
        <f t="shared" si="39"/>
        <v>3579180</v>
      </c>
      <c r="I105" s="61">
        <v>0</v>
      </c>
      <c r="J105" s="97">
        <v>0</v>
      </c>
      <c r="K105" s="97">
        <f t="shared" si="40"/>
        <v>0</v>
      </c>
    </row>
    <row r="106" spans="1:12">
      <c r="A106" s="32"/>
      <c r="B106" s="38" t="s">
        <v>133</v>
      </c>
      <c r="C106" s="61">
        <v>26096</v>
      </c>
      <c r="D106" s="84">
        <v>0</v>
      </c>
      <c r="E106" s="84">
        <f t="shared" si="38"/>
        <v>26096</v>
      </c>
      <c r="F106" s="61">
        <v>0</v>
      </c>
      <c r="G106" s="97">
        <v>0</v>
      </c>
      <c r="H106" s="97">
        <f t="shared" si="39"/>
        <v>0</v>
      </c>
      <c r="I106" s="61">
        <v>0</v>
      </c>
      <c r="J106" s="97">
        <v>0</v>
      </c>
      <c r="K106" s="97">
        <f t="shared" si="40"/>
        <v>0</v>
      </c>
    </row>
    <row r="107" spans="1:12">
      <c r="A107" s="32"/>
      <c r="B107" s="37" t="s">
        <v>134</v>
      </c>
      <c r="C107" s="115">
        <v>320174</v>
      </c>
      <c r="D107" s="84">
        <v>0</v>
      </c>
      <c r="E107" s="84">
        <f t="shared" si="38"/>
        <v>320174</v>
      </c>
      <c r="F107" s="115">
        <v>0</v>
      </c>
      <c r="G107" s="116">
        <v>0</v>
      </c>
      <c r="H107" s="116">
        <f t="shared" si="39"/>
        <v>0</v>
      </c>
      <c r="I107" s="115">
        <v>0</v>
      </c>
      <c r="J107" s="116">
        <v>0</v>
      </c>
      <c r="K107" s="116">
        <f t="shared" si="40"/>
        <v>0</v>
      </c>
    </row>
    <row r="108" spans="1:12">
      <c r="A108" s="32"/>
      <c r="B108" s="39" t="s">
        <v>135</v>
      </c>
      <c r="C108" s="40">
        <f>SUM(C98:C107)</f>
        <v>5620418.0377500001</v>
      </c>
      <c r="D108" s="90">
        <f>SUM(D99:D107)</f>
        <v>751091</v>
      </c>
      <c r="E108" s="90">
        <f>SUM(C108:D108)</f>
        <v>6371509.0377500001</v>
      </c>
      <c r="F108" s="40">
        <f>SUM(F98:F107)</f>
        <v>10244058.902292857</v>
      </c>
      <c r="G108" s="90">
        <v>0</v>
      </c>
      <c r="H108" s="90">
        <f>SUM(F108:G108)</f>
        <v>10244058.902292857</v>
      </c>
      <c r="I108" s="40">
        <f>SUM(I98:I107)</f>
        <v>6575599.8534392864</v>
      </c>
      <c r="J108" s="90">
        <v>0</v>
      </c>
      <c r="K108" s="90">
        <f>SUM(I108:J108)</f>
        <v>6575599.8534392864</v>
      </c>
    </row>
    <row r="109" spans="1:12">
      <c r="A109" s="32"/>
      <c r="B109" s="39" t="s">
        <v>136</v>
      </c>
      <c r="C109" s="120">
        <v>1994113.5300000003</v>
      </c>
      <c r="D109" s="90">
        <v>-27</v>
      </c>
      <c r="E109" s="90">
        <f t="shared" ref="E109:E110" si="41">SUM(C109:D109)</f>
        <v>1994086.5300000003</v>
      </c>
      <c r="F109" s="40">
        <v>0</v>
      </c>
      <c r="G109" s="90">
        <v>0</v>
      </c>
      <c r="H109" s="90">
        <f t="shared" ref="H109:H110" si="42">SUM(F109:G109)</f>
        <v>0</v>
      </c>
      <c r="I109" s="40">
        <v>0</v>
      </c>
      <c r="J109" s="90">
        <v>0</v>
      </c>
      <c r="K109" s="90">
        <f t="shared" ref="K109:K110" si="43">SUM(I109:J109)</f>
        <v>0</v>
      </c>
    </row>
    <row r="110" spans="1:12">
      <c r="A110" s="32"/>
      <c r="B110" s="39" t="s">
        <v>137</v>
      </c>
      <c r="C110" s="121">
        <v>11298135.290000001</v>
      </c>
      <c r="D110" s="90">
        <v>0</v>
      </c>
      <c r="E110" s="90">
        <f t="shared" si="41"/>
        <v>11298135.290000001</v>
      </c>
      <c r="F110" s="122">
        <v>2141470</v>
      </c>
      <c r="G110" s="123">
        <v>0</v>
      </c>
      <c r="H110" s="123">
        <f t="shared" si="42"/>
        <v>2141470</v>
      </c>
      <c r="I110" s="122">
        <v>1038792</v>
      </c>
      <c r="J110" s="123">
        <v>0</v>
      </c>
      <c r="K110" s="123">
        <f t="shared" si="43"/>
        <v>1038792</v>
      </c>
    </row>
    <row r="111" spans="1:12">
      <c r="A111" s="41"/>
      <c r="B111" s="42" t="s">
        <v>138</v>
      </c>
      <c r="C111" s="15">
        <f t="shared" ref="C111:K111" si="44">C108+C97+C110+C109</f>
        <v>96405849.40775001</v>
      </c>
      <c r="D111" s="15">
        <f t="shared" si="44"/>
        <v>936547</v>
      </c>
      <c r="E111" s="15">
        <f t="shared" si="44"/>
        <v>97342396.40775001</v>
      </c>
      <c r="F111" s="15">
        <f t="shared" si="44"/>
        <v>91653617.099292859</v>
      </c>
      <c r="G111" s="101">
        <f t="shared" si="44"/>
        <v>-41131</v>
      </c>
      <c r="H111" s="101">
        <f t="shared" si="44"/>
        <v>91612486.099292859</v>
      </c>
      <c r="I111" s="43">
        <f t="shared" si="44"/>
        <v>82021966.853439286</v>
      </c>
      <c r="J111" s="101">
        <f t="shared" si="44"/>
        <v>0</v>
      </c>
      <c r="K111" s="101">
        <f t="shared" si="44"/>
        <v>82021966.853439286</v>
      </c>
    </row>
    <row r="112" spans="1:12">
      <c r="A112" s="5"/>
      <c r="B112" s="44"/>
    </row>
    <row r="113" spans="1:11">
      <c r="A113" s="5"/>
      <c r="B113" s="44"/>
    </row>
    <row r="114" spans="1:11" ht="15.6" customHeight="1">
      <c r="A114" s="204" t="s">
        <v>391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</row>
    <row r="115" spans="1:11">
      <c r="A115" s="5"/>
      <c r="B115" s="45"/>
    </row>
    <row r="116" spans="1:11">
      <c r="A116" s="5"/>
      <c r="B116" s="45"/>
    </row>
    <row r="117" spans="1:11">
      <c r="A117" s="5"/>
      <c r="B117" s="45"/>
    </row>
    <row r="118" spans="1:11" ht="15.6">
      <c r="A118" s="75" t="s">
        <v>392</v>
      </c>
      <c r="B118" s="45"/>
      <c r="C118" s="3"/>
      <c r="D118" s="3"/>
      <c r="E118" s="3"/>
      <c r="F118" s="3"/>
      <c r="G118" s="3"/>
      <c r="H118" s="3"/>
      <c r="J118" s="3"/>
      <c r="K118" s="3"/>
    </row>
    <row r="119" spans="1:11" ht="15.6">
      <c r="A119" s="75" t="s">
        <v>0</v>
      </c>
      <c r="B119" s="202"/>
      <c r="C119" s="4"/>
      <c r="D119" s="4"/>
      <c r="E119" s="4"/>
      <c r="F119" s="4"/>
      <c r="G119" s="4"/>
      <c r="H119" s="4"/>
      <c r="J119" s="4"/>
      <c r="K119" s="4"/>
    </row>
    <row r="120" spans="1:11" ht="15.6">
      <c r="A120" s="75" t="s">
        <v>393</v>
      </c>
      <c r="B120" s="202"/>
      <c r="C120" s="4"/>
      <c r="D120" s="4"/>
      <c r="E120" s="4"/>
      <c r="F120" s="4"/>
      <c r="G120" s="4"/>
      <c r="H120" s="4"/>
      <c r="J120" s="4"/>
      <c r="K120" s="4"/>
    </row>
    <row r="121" spans="1:11" ht="15.6">
      <c r="A121" s="75"/>
      <c r="B121" s="202"/>
      <c r="C121" s="4"/>
      <c r="D121" s="4"/>
      <c r="E121" s="4"/>
      <c r="F121" s="4"/>
      <c r="G121" s="4"/>
      <c r="H121" s="4"/>
      <c r="J121" s="4"/>
      <c r="K121" s="4"/>
    </row>
    <row r="122" spans="1:11">
      <c r="A122" s="144" t="s">
        <v>392</v>
      </c>
      <c r="B122" s="45"/>
      <c r="C122" s="4"/>
      <c r="D122" s="4"/>
      <c r="E122" s="4"/>
      <c r="F122" s="4"/>
      <c r="G122" s="4"/>
      <c r="H122" s="4"/>
      <c r="J122" s="4"/>
      <c r="K122" s="4"/>
    </row>
    <row r="123" spans="1:11">
      <c r="A123" s="144" t="s">
        <v>0</v>
      </c>
      <c r="B123" s="45"/>
      <c r="C123" s="4"/>
      <c r="D123" s="4"/>
      <c r="E123" s="4"/>
      <c r="F123" s="4"/>
      <c r="G123" s="4"/>
      <c r="H123" s="4"/>
      <c r="J123" s="4"/>
      <c r="K123" s="4"/>
    </row>
    <row r="124" spans="1:11">
      <c r="A124" s="144" t="s">
        <v>389</v>
      </c>
      <c r="B124" s="202"/>
      <c r="C124" s="4"/>
      <c r="D124" s="4"/>
      <c r="E124" s="4"/>
      <c r="F124" s="4"/>
      <c r="G124" s="4"/>
      <c r="H124" s="4"/>
      <c r="J124" s="4"/>
      <c r="K124" s="4"/>
    </row>
    <row r="126" spans="1:11" ht="15.6">
      <c r="A126" s="5"/>
      <c r="B126" s="185" t="s">
        <v>139</v>
      </c>
      <c r="I126" s="46"/>
    </row>
    <row r="127" spans="1:11" ht="45" customHeight="1">
      <c r="A127" s="47" t="s">
        <v>2</v>
      </c>
      <c r="B127" s="48" t="s">
        <v>3</v>
      </c>
      <c r="C127" s="8" t="s">
        <v>4</v>
      </c>
      <c r="D127" s="82" t="s">
        <v>285</v>
      </c>
      <c r="E127" s="82" t="s">
        <v>286</v>
      </c>
      <c r="F127" s="8" t="s">
        <v>5</v>
      </c>
      <c r="G127" s="82" t="s">
        <v>285</v>
      </c>
      <c r="H127" s="82" t="s">
        <v>5</v>
      </c>
      <c r="I127" s="8" t="s">
        <v>6</v>
      </c>
      <c r="J127" s="82" t="s">
        <v>285</v>
      </c>
      <c r="K127" s="82" t="s">
        <v>6</v>
      </c>
    </row>
    <row r="128" spans="1:11">
      <c r="A128" s="9" t="s">
        <v>140</v>
      </c>
      <c r="B128" s="37" t="s">
        <v>141</v>
      </c>
      <c r="C128" s="49">
        <v>2444254</v>
      </c>
      <c r="D128" s="91">
        <v>91425</v>
      </c>
      <c r="E128" s="91">
        <f t="shared" ref="E128:E130" si="45">SUM(C128:D128)</f>
        <v>2535679</v>
      </c>
      <c r="F128" s="49">
        <v>2276064</v>
      </c>
      <c r="G128" s="91">
        <v>91425</v>
      </c>
      <c r="H128" s="91">
        <f t="shared" ref="H128:H139" si="46">SUM(F128:G128)</f>
        <v>2367489</v>
      </c>
      <c r="I128" s="49">
        <v>2276064</v>
      </c>
      <c r="J128" s="91">
        <v>91425</v>
      </c>
      <c r="K128" s="91">
        <f t="shared" ref="K128:K139" si="47">SUM(I128:J128)</f>
        <v>2367489</v>
      </c>
    </row>
    <row r="129" spans="1:11">
      <c r="A129" s="9" t="s">
        <v>140</v>
      </c>
      <c r="B129" s="37" t="s">
        <v>142</v>
      </c>
      <c r="C129" s="49">
        <f>'[1]2026.g budžets_detalizācijā'!K4</f>
        <v>106060</v>
      </c>
      <c r="D129" s="91">
        <v>-1000</v>
      </c>
      <c r="E129" s="91">
        <f t="shared" si="45"/>
        <v>105060</v>
      </c>
      <c r="F129" s="49">
        <v>61000</v>
      </c>
      <c r="G129" s="91">
        <v>0</v>
      </c>
      <c r="H129" s="91">
        <f t="shared" si="46"/>
        <v>61000</v>
      </c>
      <c r="I129" s="49">
        <v>61000</v>
      </c>
      <c r="J129" s="91">
        <v>0</v>
      </c>
      <c r="K129" s="91">
        <f t="shared" si="47"/>
        <v>61000</v>
      </c>
    </row>
    <row r="130" spans="1:11">
      <c r="A130" s="9" t="s">
        <v>140</v>
      </c>
      <c r="B130" s="50" t="s">
        <v>143</v>
      </c>
      <c r="C130" s="59">
        <v>661700</v>
      </c>
      <c r="D130" s="92">
        <v>0</v>
      </c>
      <c r="E130" s="92">
        <f t="shared" si="45"/>
        <v>661700</v>
      </c>
      <c r="F130" s="59">
        <v>636600</v>
      </c>
      <c r="G130" s="92">
        <v>0</v>
      </c>
      <c r="H130" s="92">
        <f t="shared" si="46"/>
        <v>636600</v>
      </c>
      <c r="I130" s="12">
        <v>636600</v>
      </c>
      <c r="J130" s="92">
        <v>0</v>
      </c>
      <c r="K130" s="92">
        <f t="shared" si="47"/>
        <v>636600</v>
      </c>
    </row>
    <row r="131" spans="1:11">
      <c r="A131" s="9" t="s">
        <v>140</v>
      </c>
      <c r="B131" s="50" t="s">
        <v>144</v>
      </c>
      <c r="C131" s="59">
        <v>822179</v>
      </c>
      <c r="D131" s="91">
        <v>0</v>
      </c>
      <c r="E131" s="91">
        <f t="shared" ref="E131:E139" si="48">SUM(C131:D131)</f>
        <v>822179</v>
      </c>
      <c r="F131" s="59">
        <v>816385</v>
      </c>
      <c r="G131" s="92">
        <v>0</v>
      </c>
      <c r="H131" s="92">
        <f t="shared" si="46"/>
        <v>816385</v>
      </c>
      <c r="I131" s="12">
        <v>815788</v>
      </c>
      <c r="J131" s="92">
        <v>0</v>
      </c>
      <c r="K131" s="92">
        <f t="shared" si="47"/>
        <v>815788</v>
      </c>
    </row>
    <row r="132" spans="1:11">
      <c r="A132" s="9" t="s">
        <v>140</v>
      </c>
      <c r="B132" s="50" t="s">
        <v>145</v>
      </c>
      <c r="C132" s="59">
        <v>60000</v>
      </c>
      <c r="D132" s="91">
        <v>0</v>
      </c>
      <c r="E132" s="91">
        <f t="shared" si="48"/>
        <v>60000</v>
      </c>
      <c r="F132" s="59">
        <v>60000</v>
      </c>
      <c r="G132" s="92">
        <v>0</v>
      </c>
      <c r="H132" s="92">
        <f t="shared" si="46"/>
        <v>60000</v>
      </c>
      <c r="I132" s="12">
        <v>60000</v>
      </c>
      <c r="J132" s="92">
        <v>0</v>
      </c>
      <c r="K132" s="92">
        <f t="shared" si="47"/>
        <v>60000</v>
      </c>
    </row>
    <row r="133" spans="1:11">
      <c r="A133" s="9" t="s">
        <v>140</v>
      </c>
      <c r="B133" s="37" t="s">
        <v>146</v>
      </c>
      <c r="C133" s="59">
        <f>'[1]2026.g budžets_detalizācijā'!K8</f>
        <v>811025</v>
      </c>
      <c r="D133" s="92">
        <v>0</v>
      </c>
      <c r="E133" s="92">
        <f t="shared" si="48"/>
        <v>811025</v>
      </c>
      <c r="F133" s="59">
        <v>811025</v>
      </c>
      <c r="G133" s="92">
        <v>0</v>
      </c>
      <c r="H133" s="92">
        <f t="shared" si="46"/>
        <v>811025</v>
      </c>
      <c r="I133" s="12">
        <v>811025</v>
      </c>
      <c r="J133" s="92">
        <v>0</v>
      </c>
      <c r="K133" s="92">
        <f t="shared" si="47"/>
        <v>811025</v>
      </c>
    </row>
    <row r="134" spans="1:11">
      <c r="A134" s="9" t="s">
        <v>140</v>
      </c>
      <c r="B134" s="37" t="s">
        <v>147</v>
      </c>
      <c r="C134" s="69">
        <v>61319</v>
      </c>
      <c r="D134" s="91">
        <v>28836</v>
      </c>
      <c r="E134" s="91">
        <f t="shared" si="48"/>
        <v>90155</v>
      </c>
      <c r="F134" s="106">
        <v>0</v>
      </c>
      <c r="G134" s="102">
        <v>0</v>
      </c>
      <c r="H134" s="102">
        <f t="shared" si="46"/>
        <v>0</v>
      </c>
      <c r="I134" s="23">
        <v>0</v>
      </c>
      <c r="J134" s="102">
        <v>0</v>
      </c>
      <c r="K134" s="102">
        <f t="shared" si="47"/>
        <v>0</v>
      </c>
    </row>
    <row r="135" spans="1:11">
      <c r="A135" s="9" t="s">
        <v>148</v>
      </c>
      <c r="B135" s="37" t="s">
        <v>149</v>
      </c>
      <c r="C135" s="69">
        <v>1172000</v>
      </c>
      <c r="D135" s="91">
        <v>0</v>
      </c>
      <c r="E135" s="91">
        <f t="shared" si="48"/>
        <v>1172000</v>
      </c>
      <c r="F135" s="106">
        <v>1000000</v>
      </c>
      <c r="G135" s="102">
        <v>0</v>
      </c>
      <c r="H135" s="102">
        <f t="shared" si="46"/>
        <v>1000000</v>
      </c>
      <c r="I135" s="23">
        <v>825000</v>
      </c>
      <c r="J135" s="102">
        <v>0</v>
      </c>
      <c r="K135" s="102">
        <f t="shared" si="47"/>
        <v>825000</v>
      </c>
    </row>
    <row r="136" spans="1:11">
      <c r="A136" s="9" t="s">
        <v>140</v>
      </c>
      <c r="B136" s="37" t="s">
        <v>150</v>
      </c>
      <c r="C136" s="59">
        <v>10478</v>
      </c>
      <c r="D136" s="92">
        <v>855</v>
      </c>
      <c r="E136" s="92">
        <f t="shared" si="48"/>
        <v>11333</v>
      </c>
      <c r="F136" s="59">
        <v>9152</v>
      </c>
      <c r="G136" s="92">
        <v>0</v>
      </c>
      <c r="H136" s="92">
        <f t="shared" si="46"/>
        <v>9152</v>
      </c>
      <c r="I136" s="12">
        <v>9152</v>
      </c>
      <c r="J136" s="92">
        <v>0</v>
      </c>
      <c r="K136" s="92">
        <f t="shared" si="47"/>
        <v>9152</v>
      </c>
    </row>
    <row r="137" spans="1:11">
      <c r="A137" s="9" t="s">
        <v>151</v>
      </c>
      <c r="B137" s="37" t="s">
        <v>152</v>
      </c>
      <c r="C137" s="69">
        <v>400000</v>
      </c>
      <c r="D137" s="91">
        <v>-196600</v>
      </c>
      <c r="E137" s="91">
        <f t="shared" si="48"/>
        <v>203400</v>
      </c>
      <c r="F137" s="106">
        <v>100000</v>
      </c>
      <c r="G137" s="102">
        <v>0</v>
      </c>
      <c r="H137" s="102">
        <f t="shared" si="46"/>
        <v>100000</v>
      </c>
      <c r="I137" s="23">
        <v>0</v>
      </c>
      <c r="J137" s="102">
        <v>0</v>
      </c>
      <c r="K137" s="102">
        <f t="shared" si="47"/>
        <v>0</v>
      </c>
    </row>
    <row r="138" spans="1:11">
      <c r="A138" s="9" t="s">
        <v>153</v>
      </c>
      <c r="B138" s="37" t="s">
        <v>154</v>
      </c>
      <c r="C138" s="70">
        <v>1440000</v>
      </c>
      <c r="D138" s="91">
        <v>0</v>
      </c>
      <c r="E138" s="91">
        <f t="shared" si="48"/>
        <v>1440000</v>
      </c>
      <c r="F138" s="106">
        <v>1440000</v>
      </c>
      <c r="G138" s="102">
        <v>0</v>
      </c>
      <c r="H138" s="102">
        <f t="shared" si="46"/>
        <v>1440000</v>
      </c>
      <c r="I138" s="23">
        <v>1440000</v>
      </c>
      <c r="J138" s="102">
        <v>0</v>
      </c>
      <c r="K138" s="102">
        <f t="shared" si="47"/>
        <v>1440000</v>
      </c>
    </row>
    <row r="139" spans="1:11">
      <c r="A139" s="9" t="s">
        <v>153</v>
      </c>
      <c r="B139" s="37" t="s">
        <v>155</v>
      </c>
      <c r="C139" s="70">
        <v>7438009</v>
      </c>
      <c r="D139" s="91">
        <v>0</v>
      </c>
      <c r="E139" s="91">
        <f t="shared" si="48"/>
        <v>7438009</v>
      </c>
      <c r="F139" s="106">
        <v>7438009</v>
      </c>
      <c r="G139" s="102">
        <v>0</v>
      </c>
      <c r="H139" s="102">
        <f t="shared" si="46"/>
        <v>7438009</v>
      </c>
      <c r="I139" s="23">
        <v>7438009</v>
      </c>
      <c r="J139" s="102">
        <v>0</v>
      </c>
      <c r="K139" s="102">
        <f t="shared" si="47"/>
        <v>7438009</v>
      </c>
    </row>
    <row r="140" spans="1:11">
      <c r="A140" s="20" t="s">
        <v>156</v>
      </c>
      <c r="B140" s="51" t="s">
        <v>157</v>
      </c>
      <c r="C140" s="71">
        <f t="shared" ref="C140:K140" si="49">SUM(C128:C139)</f>
        <v>15427024</v>
      </c>
      <c r="D140" s="103">
        <f t="shared" si="49"/>
        <v>-76484</v>
      </c>
      <c r="E140" s="103">
        <f t="shared" si="49"/>
        <v>15350540</v>
      </c>
      <c r="F140" s="107">
        <f t="shared" si="49"/>
        <v>14648235</v>
      </c>
      <c r="G140" s="103">
        <f t="shared" si="49"/>
        <v>91425</v>
      </c>
      <c r="H140" s="103">
        <f t="shared" si="49"/>
        <v>14739660</v>
      </c>
      <c r="I140" s="108">
        <f t="shared" si="49"/>
        <v>14372638</v>
      </c>
      <c r="J140" s="103">
        <f t="shared" si="49"/>
        <v>91425</v>
      </c>
      <c r="K140" s="103">
        <f t="shared" si="49"/>
        <v>14464063</v>
      </c>
    </row>
    <row r="141" spans="1:11">
      <c r="A141" s="9" t="s">
        <v>158</v>
      </c>
      <c r="B141" s="37" t="s">
        <v>159</v>
      </c>
      <c r="C141" s="72">
        <v>243652</v>
      </c>
      <c r="D141" s="104">
        <v>-241015</v>
      </c>
      <c r="E141" s="104">
        <f>SUM(C141:D141)</f>
        <v>2637</v>
      </c>
      <c r="F141" s="109">
        <v>246338</v>
      </c>
      <c r="G141" s="104">
        <v>-246338</v>
      </c>
      <c r="H141" s="104">
        <f>SUM(F141:G141)</f>
        <v>0</v>
      </c>
      <c r="I141" s="110">
        <v>246338</v>
      </c>
      <c r="J141" s="104">
        <v>-246338</v>
      </c>
      <c r="K141" s="104">
        <f>SUM(I141:J141)</f>
        <v>0</v>
      </c>
    </row>
    <row r="142" spans="1:11">
      <c r="A142" s="9" t="s">
        <v>158</v>
      </c>
      <c r="B142" s="124" t="s">
        <v>292</v>
      </c>
      <c r="C142" s="129">
        <v>0</v>
      </c>
      <c r="D142" s="104">
        <v>113963</v>
      </c>
      <c r="E142" s="126">
        <f>SUM(C142:D142)</f>
        <v>113963</v>
      </c>
      <c r="F142" s="126">
        <v>0</v>
      </c>
      <c r="G142" s="126">
        <v>115497</v>
      </c>
      <c r="H142" s="126">
        <f>SUM(F142:G142)</f>
        <v>115497</v>
      </c>
      <c r="I142" s="127">
        <v>0</v>
      </c>
      <c r="J142" s="126">
        <v>114483</v>
      </c>
      <c r="K142" s="126">
        <f>SUM(I142:J142)</f>
        <v>114483</v>
      </c>
    </row>
    <row r="143" spans="1:11" ht="24.6">
      <c r="A143" s="125" t="s">
        <v>158</v>
      </c>
      <c r="B143" s="128" t="s">
        <v>85</v>
      </c>
      <c r="C143" s="129">
        <v>0</v>
      </c>
      <c r="D143" s="70">
        <v>197698</v>
      </c>
      <c r="E143" s="126">
        <f>SUM(C143:D143)</f>
        <v>197698</v>
      </c>
      <c r="F143" s="126">
        <v>0</v>
      </c>
      <c r="G143" s="126">
        <v>174406</v>
      </c>
      <c r="H143" s="126">
        <f>SUM(F143:G143)</f>
        <v>174406</v>
      </c>
      <c r="I143" s="127">
        <v>0</v>
      </c>
      <c r="J143" s="126">
        <v>0</v>
      </c>
      <c r="K143" s="126">
        <v>0</v>
      </c>
    </row>
    <row r="144" spans="1:11">
      <c r="A144" s="20" t="s">
        <v>160</v>
      </c>
      <c r="B144" s="51" t="s">
        <v>161</v>
      </c>
      <c r="C144" s="73">
        <f t="shared" ref="C144:I144" si="50">SUM(C141)</f>
        <v>243652</v>
      </c>
      <c r="D144" s="94">
        <f>SUM(D141:D143)</f>
        <v>70646</v>
      </c>
      <c r="E144" s="94">
        <f>SUM(E141:E143)</f>
        <v>314298</v>
      </c>
      <c r="F144" s="73">
        <f t="shared" si="50"/>
        <v>246338</v>
      </c>
      <c r="G144" s="94">
        <f>SUM(G141:G143)</f>
        <v>43565</v>
      </c>
      <c r="H144" s="94">
        <f>SUM(H141:H143)</f>
        <v>289903</v>
      </c>
      <c r="I144" s="53">
        <f t="shared" si="50"/>
        <v>246338</v>
      </c>
      <c r="J144" s="94">
        <f>SUM(J141:J143)</f>
        <v>-131855</v>
      </c>
      <c r="K144" s="94">
        <f>SUM(K141:K143)</f>
        <v>114483</v>
      </c>
    </row>
    <row r="145" spans="1:11">
      <c r="A145" s="9" t="s">
        <v>162</v>
      </c>
      <c r="B145" s="37" t="s">
        <v>163</v>
      </c>
      <c r="C145" s="70">
        <v>1835274</v>
      </c>
      <c r="D145" s="102">
        <v>47837</v>
      </c>
      <c r="E145" s="102">
        <f>SUM(C145:D145)</f>
        <v>1883111</v>
      </c>
      <c r="F145" s="111">
        <v>1771177</v>
      </c>
      <c r="G145" s="102">
        <v>40430</v>
      </c>
      <c r="H145" s="112">
        <f>SUM(F145:G145)</f>
        <v>1811607</v>
      </c>
      <c r="I145" s="113">
        <v>1771177</v>
      </c>
      <c r="J145" s="102">
        <v>40430</v>
      </c>
      <c r="K145" s="112">
        <f>SUM(I145:J145)</f>
        <v>1811607</v>
      </c>
    </row>
    <row r="146" spans="1:11">
      <c r="A146" s="20" t="s">
        <v>164</v>
      </c>
      <c r="B146" s="51" t="s">
        <v>165</v>
      </c>
      <c r="C146" s="74">
        <f t="shared" ref="C146:I146" si="51">SUM(C145:C145)</f>
        <v>1835274</v>
      </c>
      <c r="D146" s="95">
        <f>SUM(D145)</f>
        <v>47837</v>
      </c>
      <c r="E146" s="95">
        <f>SUM(E145)</f>
        <v>1883111</v>
      </c>
      <c r="F146" s="74">
        <f t="shared" si="51"/>
        <v>1771177</v>
      </c>
      <c r="G146" s="95">
        <f>SUM(G145)</f>
        <v>40430</v>
      </c>
      <c r="H146" s="95">
        <f>SUM(H145)</f>
        <v>1811607</v>
      </c>
      <c r="I146" s="52">
        <f t="shared" si="51"/>
        <v>1771177</v>
      </c>
      <c r="J146" s="95">
        <f>SUM(J145)</f>
        <v>40430</v>
      </c>
      <c r="K146" s="95">
        <f>SUM(K145)</f>
        <v>1811607</v>
      </c>
    </row>
    <row r="147" spans="1:11">
      <c r="A147" s="27" t="s">
        <v>166</v>
      </c>
      <c r="B147" s="54" t="s">
        <v>167</v>
      </c>
      <c r="C147" s="55">
        <v>7210956</v>
      </c>
      <c r="D147" s="93">
        <v>0</v>
      </c>
      <c r="E147" s="93">
        <f t="shared" ref="E147:E150" si="52">SUM(C147:D147)</f>
        <v>7210956</v>
      </c>
      <c r="F147" s="55">
        <v>9060577</v>
      </c>
      <c r="G147" s="93">
        <v>0</v>
      </c>
      <c r="H147" s="93">
        <f t="shared" ref="H147:H153" si="53">SUM(F147:G147)</f>
        <v>9060577</v>
      </c>
      <c r="I147" s="55">
        <v>1750756</v>
      </c>
      <c r="J147" s="93">
        <v>0</v>
      </c>
      <c r="K147" s="93">
        <f t="shared" ref="K147:K153" si="54">SUM(I147:J147)</f>
        <v>1750756</v>
      </c>
    </row>
    <row r="148" spans="1:11" ht="15.75" customHeight="1">
      <c r="A148" s="27" t="s">
        <v>168</v>
      </c>
      <c r="B148" s="54" t="s">
        <v>169</v>
      </c>
      <c r="C148" s="72">
        <v>3315083</v>
      </c>
      <c r="D148" s="104">
        <v>0</v>
      </c>
      <c r="E148" s="104">
        <f t="shared" si="52"/>
        <v>3315083</v>
      </c>
      <c r="F148" s="109">
        <v>1590570</v>
      </c>
      <c r="G148" s="104">
        <v>0</v>
      </c>
      <c r="H148" s="104">
        <f t="shared" si="53"/>
        <v>1590570</v>
      </c>
      <c r="I148" s="110">
        <v>1590570</v>
      </c>
      <c r="J148" s="104">
        <v>0</v>
      </c>
      <c r="K148" s="104">
        <f t="shared" si="54"/>
        <v>1590570</v>
      </c>
    </row>
    <row r="149" spans="1:11" ht="13.5" customHeight="1">
      <c r="A149" s="27" t="s">
        <v>166</v>
      </c>
      <c r="B149" s="54" t="s">
        <v>170</v>
      </c>
      <c r="C149" s="69">
        <v>8602</v>
      </c>
      <c r="D149" s="102">
        <v>0</v>
      </c>
      <c r="E149" s="102">
        <f t="shared" si="52"/>
        <v>8602</v>
      </c>
      <c r="F149" s="106">
        <v>0</v>
      </c>
      <c r="G149" s="102">
        <v>0</v>
      </c>
      <c r="H149" s="102">
        <f t="shared" si="53"/>
        <v>0</v>
      </c>
      <c r="I149" s="23">
        <v>0</v>
      </c>
      <c r="J149" s="102">
        <v>0</v>
      </c>
      <c r="K149" s="102">
        <f t="shared" si="54"/>
        <v>0</v>
      </c>
    </row>
    <row r="150" spans="1:11" ht="13.5" customHeight="1">
      <c r="A150" s="27" t="s">
        <v>166</v>
      </c>
      <c r="B150" s="54" t="s">
        <v>171</v>
      </c>
      <c r="C150" s="69">
        <v>7798</v>
      </c>
      <c r="D150" s="102">
        <v>0</v>
      </c>
      <c r="E150" s="102">
        <f t="shared" si="52"/>
        <v>7798</v>
      </c>
      <c r="F150" s="106">
        <v>0</v>
      </c>
      <c r="G150" s="102">
        <v>0</v>
      </c>
      <c r="H150" s="102">
        <f t="shared" si="53"/>
        <v>0</v>
      </c>
      <c r="I150" s="23">
        <v>0</v>
      </c>
      <c r="J150" s="102">
        <v>0</v>
      </c>
      <c r="K150" s="102">
        <f t="shared" si="54"/>
        <v>0</v>
      </c>
    </row>
    <row r="151" spans="1:11" ht="13.5" customHeight="1">
      <c r="A151" s="27" t="s">
        <v>168</v>
      </c>
      <c r="B151" s="54" t="s">
        <v>172</v>
      </c>
      <c r="C151" s="69">
        <v>296476</v>
      </c>
      <c r="D151" s="104">
        <v>0</v>
      </c>
      <c r="E151" s="104">
        <f t="shared" ref="E151:E153" si="55">SUM(C151:D151)</f>
        <v>296476</v>
      </c>
      <c r="F151" s="106">
        <v>208814</v>
      </c>
      <c r="G151" s="102">
        <v>0</v>
      </c>
      <c r="H151" s="102">
        <f t="shared" si="53"/>
        <v>208814</v>
      </c>
      <c r="I151" s="23">
        <v>291829</v>
      </c>
      <c r="J151" s="102">
        <v>0</v>
      </c>
      <c r="K151" s="102">
        <f t="shared" si="54"/>
        <v>291829</v>
      </c>
    </row>
    <row r="152" spans="1:11" ht="36.6">
      <c r="A152" s="27" t="s">
        <v>168</v>
      </c>
      <c r="B152" s="57" t="s">
        <v>173</v>
      </c>
      <c r="C152" s="70">
        <v>1430781</v>
      </c>
      <c r="D152" s="102">
        <v>0</v>
      </c>
      <c r="E152" s="102">
        <f t="shared" si="55"/>
        <v>1430781</v>
      </c>
      <c r="F152" s="106">
        <v>0</v>
      </c>
      <c r="G152" s="102">
        <v>0</v>
      </c>
      <c r="H152" s="102">
        <f t="shared" si="53"/>
        <v>0</v>
      </c>
      <c r="I152" s="23">
        <v>0</v>
      </c>
      <c r="J152" s="102">
        <v>0</v>
      </c>
      <c r="K152" s="102">
        <f t="shared" si="54"/>
        <v>0</v>
      </c>
    </row>
    <row r="153" spans="1:11">
      <c r="A153" s="27" t="s">
        <v>168</v>
      </c>
      <c r="B153" s="54" t="s">
        <v>174</v>
      </c>
      <c r="C153" s="69">
        <v>483193</v>
      </c>
      <c r="D153" s="102">
        <v>0</v>
      </c>
      <c r="E153" s="102">
        <f t="shared" si="55"/>
        <v>483193</v>
      </c>
      <c r="F153" s="106">
        <v>80000</v>
      </c>
      <c r="G153" s="102">
        <v>0</v>
      </c>
      <c r="H153" s="102">
        <f t="shared" si="53"/>
        <v>80000</v>
      </c>
      <c r="I153" s="23">
        <v>80000</v>
      </c>
      <c r="J153" s="102">
        <v>0</v>
      </c>
      <c r="K153" s="102">
        <f t="shared" si="54"/>
        <v>80000</v>
      </c>
    </row>
    <row r="154" spans="1:11">
      <c r="A154" s="20" t="s">
        <v>175</v>
      </c>
      <c r="B154" s="51" t="s">
        <v>176</v>
      </c>
      <c r="C154" s="74">
        <f t="shared" ref="C154:K154" si="56">SUM(C147:C153)</f>
        <v>12752889</v>
      </c>
      <c r="D154" s="74">
        <f t="shared" si="56"/>
        <v>0</v>
      </c>
      <c r="E154" s="74">
        <f t="shared" si="56"/>
        <v>12752889</v>
      </c>
      <c r="F154" s="74">
        <f t="shared" si="56"/>
        <v>10939961</v>
      </c>
      <c r="G154" s="95">
        <f t="shared" si="56"/>
        <v>0</v>
      </c>
      <c r="H154" s="95">
        <f t="shared" si="56"/>
        <v>10939961</v>
      </c>
      <c r="I154" s="52">
        <f t="shared" si="56"/>
        <v>3713155</v>
      </c>
      <c r="J154" s="95">
        <f t="shared" si="56"/>
        <v>0</v>
      </c>
      <c r="K154" s="95">
        <f t="shared" si="56"/>
        <v>3713155</v>
      </c>
    </row>
    <row r="155" spans="1:11">
      <c r="A155" s="9" t="s">
        <v>177</v>
      </c>
      <c r="B155" s="37" t="s">
        <v>178</v>
      </c>
      <c r="C155" s="70">
        <v>276060</v>
      </c>
      <c r="D155" s="102">
        <v>6000</v>
      </c>
      <c r="E155" s="102">
        <f>SUM(C155:D155)</f>
        <v>282060</v>
      </c>
      <c r="F155" s="106">
        <v>200000</v>
      </c>
      <c r="G155" s="102">
        <v>0</v>
      </c>
      <c r="H155" s="102">
        <f>SUM(F155:G155)</f>
        <v>200000</v>
      </c>
      <c r="I155" s="23">
        <v>200000</v>
      </c>
      <c r="J155" s="102">
        <v>0</v>
      </c>
      <c r="K155" s="102">
        <f>SUM(I155:J155)</f>
        <v>200000</v>
      </c>
    </row>
    <row r="156" spans="1:11">
      <c r="A156" s="20" t="s">
        <v>179</v>
      </c>
      <c r="B156" s="51" t="s">
        <v>180</v>
      </c>
      <c r="C156" s="74">
        <f t="shared" ref="C156:F156" si="57">SUM(C155)</f>
        <v>276060</v>
      </c>
      <c r="D156" s="74">
        <f t="shared" si="57"/>
        <v>6000</v>
      </c>
      <c r="E156" s="74">
        <f t="shared" si="57"/>
        <v>282060</v>
      </c>
      <c r="F156" s="74">
        <f t="shared" si="57"/>
        <v>200000</v>
      </c>
      <c r="G156" s="95">
        <f t="shared" ref="G156:H156" si="58">SUM(G155)</f>
        <v>0</v>
      </c>
      <c r="H156" s="95">
        <f t="shared" si="58"/>
        <v>200000</v>
      </c>
      <c r="I156" s="52">
        <f t="shared" ref="I156" si="59">SUM(I155)</f>
        <v>200000</v>
      </c>
      <c r="J156" s="95">
        <f t="shared" ref="J156:K156" si="60">SUM(J155)</f>
        <v>0</v>
      </c>
      <c r="K156" s="95">
        <f t="shared" si="60"/>
        <v>200000</v>
      </c>
    </row>
    <row r="157" spans="1:11">
      <c r="A157" s="9" t="s">
        <v>181</v>
      </c>
      <c r="B157" s="37" t="s">
        <v>182</v>
      </c>
      <c r="C157" s="70">
        <v>3488500</v>
      </c>
      <c r="D157" s="102">
        <v>0</v>
      </c>
      <c r="E157" s="102">
        <f t="shared" ref="E157:E159" si="61">SUM(C157:D157)</f>
        <v>3488500</v>
      </c>
      <c r="F157" s="106">
        <v>2377077</v>
      </c>
      <c r="G157" s="102">
        <v>0</v>
      </c>
      <c r="H157" s="102">
        <f t="shared" ref="H157:H165" si="62">SUM(F157:G157)</f>
        <v>2377077</v>
      </c>
      <c r="I157" s="23">
        <v>2377077</v>
      </c>
      <c r="J157" s="102">
        <v>0</v>
      </c>
      <c r="K157" s="102">
        <f t="shared" ref="K157:K165" si="63">SUM(I157:J157)</f>
        <v>2377077</v>
      </c>
    </row>
    <row r="158" spans="1:11">
      <c r="A158" s="9" t="s">
        <v>181</v>
      </c>
      <c r="B158" s="37" t="s">
        <v>183</v>
      </c>
      <c r="C158" s="70">
        <v>2502125</v>
      </c>
      <c r="D158" s="102">
        <v>196600</v>
      </c>
      <c r="E158" s="102">
        <f t="shared" si="61"/>
        <v>2698725</v>
      </c>
      <c r="F158" s="106">
        <v>1594460</v>
      </c>
      <c r="G158" s="102">
        <v>0</v>
      </c>
      <c r="H158" s="102">
        <f t="shared" si="62"/>
        <v>1594460</v>
      </c>
      <c r="I158" s="23">
        <v>1594460</v>
      </c>
      <c r="J158" s="102">
        <v>0</v>
      </c>
      <c r="K158" s="102">
        <f t="shared" si="63"/>
        <v>1594460</v>
      </c>
    </row>
    <row r="159" spans="1:11">
      <c r="A159" s="9" t="s">
        <v>181</v>
      </c>
      <c r="B159" s="29" t="s">
        <v>184</v>
      </c>
      <c r="C159" s="59">
        <v>57185</v>
      </c>
      <c r="D159" s="92">
        <v>0</v>
      </c>
      <c r="E159" s="92">
        <f t="shared" si="61"/>
        <v>57185</v>
      </c>
      <c r="F159" s="59">
        <v>55685</v>
      </c>
      <c r="G159" s="92">
        <v>0</v>
      </c>
      <c r="H159" s="92">
        <f t="shared" si="62"/>
        <v>55685</v>
      </c>
      <c r="I159" s="12">
        <v>13100</v>
      </c>
      <c r="J159" s="92">
        <v>0</v>
      </c>
      <c r="K159" s="92">
        <f t="shared" si="63"/>
        <v>13100</v>
      </c>
    </row>
    <row r="160" spans="1:11">
      <c r="A160" s="9" t="s">
        <v>181</v>
      </c>
      <c r="B160" s="29" t="s">
        <v>82</v>
      </c>
      <c r="C160" s="59">
        <v>56505</v>
      </c>
      <c r="D160" s="102">
        <v>0</v>
      </c>
      <c r="E160" s="102">
        <f t="shared" ref="E160:E165" si="64">SUM(C160:D160)</f>
        <v>56505</v>
      </c>
      <c r="F160" s="59">
        <v>48000</v>
      </c>
      <c r="G160" s="92">
        <v>0</v>
      </c>
      <c r="H160" s="92">
        <f t="shared" si="62"/>
        <v>48000</v>
      </c>
      <c r="I160" s="12">
        <v>10200</v>
      </c>
      <c r="J160" s="92">
        <v>0</v>
      </c>
      <c r="K160" s="92">
        <f t="shared" si="63"/>
        <v>10200</v>
      </c>
    </row>
    <row r="161" spans="1:11" ht="24.6">
      <c r="A161" s="9" t="s">
        <v>181</v>
      </c>
      <c r="B161" s="29" t="s">
        <v>83</v>
      </c>
      <c r="C161" s="59">
        <v>44550</v>
      </c>
      <c r="D161" s="102">
        <v>0</v>
      </c>
      <c r="E161" s="102">
        <f t="shared" si="64"/>
        <v>44550</v>
      </c>
      <c r="F161" s="59">
        <v>0</v>
      </c>
      <c r="G161" s="92">
        <v>0</v>
      </c>
      <c r="H161" s="92">
        <f t="shared" si="62"/>
        <v>0</v>
      </c>
      <c r="I161" s="12">
        <v>0</v>
      </c>
      <c r="J161" s="92">
        <v>0</v>
      </c>
      <c r="K161" s="92">
        <f t="shared" si="63"/>
        <v>0</v>
      </c>
    </row>
    <row r="162" spans="1:11" ht="24.6">
      <c r="A162" s="9" t="s">
        <v>181</v>
      </c>
      <c r="B162" s="29" t="s">
        <v>185</v>
      </c>
      <c r="C162" s="70">
        <v>1659999</v>
      </c>
      <c r="D162" s="92">
        <v>933345</v>
      </c>
      <c r="E162" s="92">
        <f t="shared" si="64"/>
        <v>2593344</v>
      </c>
      <c r="F162" s="59">
        <v>0</v>
      </c>
      <c r="G162" s="92">
        <v>0</v>
      </c>
      <c r="H162" s="92">
        <f t="shared" si="62"/>
        <v>0</v>
      </c>
      <c r="I162" s="12">
        <v>0</v>
      </c>
      <c r="J162" s="92">
        <v>0</v>
      </c>
      <c r="K162" s="92">
        <f t="shared" si="63"/>
        <v>0</v>
      </c>
    </row>
    <row r="163" spans="1:11" ht="24.6">
      <c r="A163" s="9" t="s">
        <v>181</v>
      </c>
      <c r="B163" s="57" t="s">
        <v>85</v>
      </c>
      <c r="C163" s="70">
        <v>197698</v>
      </c>
      <c r="D163" s="92">
        <v>-197698</v>
      </c>
      <c r="E163" s="92">
        <f t="shared" si="64"/>
        <v>0</v>
      </c>
      <c r="F163" s="59">
        <v>174406</v>
      </c>
      <c r="G163" s="92">
        <v>-174406</v>
      </c>
      <c r="H163" s="92">
        <f t="shared" si="62"/>
        <v>0</v>
      </c>
      <c r="I163" s="12">
        <v>0</v>
      </c>
      <c r="J163" s="92">
        <v>0</v>
      </c>
      <c r="K163" s="92">
        <f t="shared" si="63"/>
        <v>0</v>
      </c>
    </row>
    <row r="164" spans="1:11">
      <c r="A164" s="9" t="s">
        <v>186</v>
      </c>
      <c r="B164" s="37" t="s">
        <v>187</v>
      </c>
      <c r="C164" s="70">
        <f>'[1]2026.g budžets_detalizācijā'!K28</f>
        <v>820585</v>
      </c>
      <c r="D164" s="102">
        <v>0</v>
      </c>
      <c r="E164" s="102">
        <f t="shared" si="64"/>
        <v>820585</v>
      </c>
      <c r="F164" s="111">
        <v>366988</v>
      </c>
      <c r="G164" s="112">
        <v>0</v>
      </c>
      <c r="H164" s="112">
        <f t="shared" si="62"/>
        <v>366988</v>
      </c>
      <c r="I164" s="113">
        <v>366988</v>
      </c>
      <c r="J164" s="112">
        <v>0</v>
      </c>
      <c r="K164" s="112">
        <f t="shared" si="63"/>
        <v>366988</v>
      </c>
    </row>
    <row r="165" spans="1:11">
      <c r="A165" s="9" t="s">
        <v>188</v>
      </c>
      <c r="B165" s="37" t="s">
        <v>189</v>
      </c>
      <c r="C165" s="70">
        <v>314662</v>
      </c>
      <c r="D165" s="102">
        <v>0</v>
      </c>
      <c r="E165" s="102">
        <f t="shared" si="64"/>
        <v>314662</v>
      </c>
      <c r="F165" s="111">
        <v>304662</v>
      </c>
      <c r="G165" s="112">
        <v>0</v>
      </c>
      <c r="H165" s="112">
        <f t="shared" si="62"/>
        <v>304662</v>
      </c>
      <c r="I165" s="113">
        <v>304662</v>
      </c>
      <c r="J165" s="112">
        <v>0</v>
      </c>
      <c r="K165" s="112">
        <f t="shared" si="63"/>
        <v>304662</v>
      </c>
    </row>
    <row r="166" spans="1:11">
      <c r="A166" s="20" t="s">
        <v>190</v>
      </c>
      <c r="B166" s="51" t="s">
        <v>191</v>
      </c>
      <c r="C166" s="74">
        <f t="shared" ref="C166:K166" si="65">SUM(C157:C165)</f>
        <v>9141809</v>
      </c>
      <c r="D166" s="74">
        <f t="shared" si="65"/>
        <v>932247</v>
      </c>
      <c r="E166" s="74">
        <f t="shared" si="65"/>
        <v>10074056</v>
      </c>
      <c r="F166" s="74">
        <f t="shared" si="65"/>
        <v>4921278</v>
      </c>
      <c r="G166" s="95">
        <f t="shared" si="65"/>
        <v>-174406</v>
      </c>
      <c r="H166" s="95">
        <f t="shared" si="65"/>
        <v>4746872</v>
      </c>
      <c r="I166" s="52">
        <f t="shared" si="65"/>
        <v>4666487</v>
      </c>
      <c r="J166" s="95">
        <f t="shared" si="65"/>
        <v>0</v>
      </c>
      <c r="K166" s="95">
        <f t="shared" si="65"/>
        <v>4666487</v>
      </c>
    </row>
    <row r="167" spans="1:11" ht="24.6">
      <c r="A167" s="58" t="s">
        <v>192</v>
      </c>
      <c r="B167" s="38" t="s">
        <v>193</v>
      </c>
      <c r="C167" s="70">
        <v>407006</v>
      </c>
      <c r="D167" s="102">
        <v>3181</v>
      </c>
      <c r="E167" s="102">
        <f t="shared" ref="E167:E169" si="66">SUM(C167:D167)</f>
        <v>410187</v>
      </c>
      <c r="F167" s="111">
        <v>391124</v>
      </c>
      <c r="G167" s="112">
        <v>0</v>
      </c>
      <c r="H167" s="112">
        <f t="shared" ref="H167:H169" si="67">SUM(F167:G167)</f>
        <v>391124</v>
      </c>
      <c r="I167" s="113">
        <v>391124</v>
      </c>
      <c r="J167" s="112">
        <v>0</v>
      </c>
      <c r="K167" s="112">
        <f t="shared" ref="K167:K169" si="68">SUM(I167:J167)</f>
        <v>391124</v>
      </c>
    </row>
    <row r="168" spans="1:11">
      <c r="A168" s="58" t="s">
        <v>194</v>
      </c>
      <c r="B168" s="37" t="s">
        <v>394</v>
      </c>
      <c r="C168" s="69">
        <v>110015</v>
      </c>
      <c r="D168" s="102">
        <v>0</v>
      </c>
      <c r="E168" s="102">
        <f t="shared" si="66"/>
        <v>110015</v>
      </c>
      <c r="F168" s="111">
        <v>51304</v>
      </c>
      <c r="G168" s="112">
        <v>0</v>
      </c>
      <c r="H168" s="112">
        <f t="shared" si="67"/>
        <v>51304</v>
      </c>
      <c r="I168" s="113">
        <v>0</v>
      </c>
      <c r="J168" s="112">
        <v>0</v>
      </c>
      <c r="K168" s="112">
        <f t="shared" si="68"/>
        <v>0</v>
      </c>
    </row>
    <row r="169" spans="1:11">
      <c r="A169" s="58" t="s">
        <v>194</v>
      </c>
      <c r="B169" s="37" t="s">
        <v>195</v>
      </c>
      <c r="C169" s="69">
        <v>55120</v>
      </c>
      <c r="D169" s="102">
        <v>0</v>
      </c>
      <c r="E169" s="102">
        <f t="shared" si="66"/>
        <v>55120</v>
      </c>
      <c r="F169" s="111">
        <v>0</v>
      </c>
      <c r="G169" s="112">
        <v>0</v>
      </c>
      <c r="H169" s="112">
        <f t="shared" si="67"/>
        <v>0</v>
      </c>
      <c r="I169" s="113">
        <v>0</v>
      </c>
      <c r="J169" s="112">
        <v>0</v>
      </c>
      <c r="K169" s="112">
        <f t="shared" si="68"/>
        <v>0</v>
      </c>
    </row>
    <row r="170" spans="1:11">
      <c r="A170" s="20" t="s">
        <v>196</v>
      </c>
      <c r="B170" s="51" t="s">
        <v>197</v>
      </c>
      <c r="C170" s="74">
        <f>SUM(C167:C169)</f>
        <v>572141</v>
      </c>
      <c r="D170" s="74">
        <f t="shared" ref="D170:E170" si="69">SUM(D167:D169)</f>
        <v>3181</v>
      </c>
      <c r="E170" s="74">
        <f t="shared" si="69"/>
        <v>575322</v>
      </c>
      <c r="F170" s="74">
        <f>SUM(F167:F169)</f>
        <v>442428</v>
      </c>
      <c r="G170" s="95">
        <f t="shared" ref="G170" si="70">SUM(G167:G169)</f>
        <v>0</v>
      </c>
      <c r="H170" s="95">
        <f t="shared" ref="H170" si="71">SUM(H167:H169)</f>
        <v>442428</v>
      </c>
      <c r="I170" s="52">
        <f>SUM(I167:I169)</f>
        <v>391124</v>
      </c>
      <c r="J170" s="95">
        <f t="shared" ref="J170" si="72">SUM(J167:J169)</f>
        <v>0</v>
      </c>
      <c r="K170" s="95">
        <f t="shared" ref="K170" si="73">SUM(K167:K169)</f>
        <v>391124</v>
      </c>
    </row>
    <row r="171" spans="1:11">
      <c r="A171" s="9" t="s">
        <v>198</v>
      </c>
      <c r="B171" s="37" t="s">
        <v>199</v>
      </c>
      <c r="C171" s="72">
        <v>522193</v>
      </c>
      <c r="D171" s="104">
        <v>0</v>
      </c>
      <c r="E171" s="104">
        <f t="shared" ref="E171:E175" si="74">SUM(C171:D171)</f>
        <v>522193</v>
      </c>
      <c r="F171" s="109">
        <v>511584</v>
      </c>
      <c r="G171" s="104">
        <v>0</v>
      </c>
      <c r="H171" s="104">
        <f t="shared" ref="H171:H181" si="75">SUM(F171:G171)</f>
        <v>511584</v>
      </c>
      <c r="I171" s="110">
        <v>511584</v>
      </c>
      <c r="J171" s="104">
        <v>0</v>
      </c>
      <c r="K171" s="104">
        <f t="shared" ref="K171:K181" si="76">SUM(I171:J171)</f>
        <v>511584</v>
      </c>
    </row>
    <row r="172" spans="1:11">
      <c r="A172" s="27" t="s">
        <v>200</v>
      </c>
      <c r="B172" s="37" t="s">
        <v>201</v>
      </c>
      <c r="C172" s="56">
        <v>1571615</v>
      </c>
      <c r="D172" s="105">
        <v>0</v>
      </c>
      <c r="E172" s="105">
        <f t="shared" si="74"/>
        <v>1571615</v>
      </c>
      <c r="F172" s="110">
        <v>1514908</v>
      </c>
      <c r="G172" s="105">
        <v>0</v>
      </c>
      <c r="H172" s="105">
        <f t="shared" si="75"/>
        <v>1514908</v>
      </c>
      <c r="I172" s="110">
        <v>1514908</v>
      </c>
      <c r="J172" s="105">
        <v>0</v>
      </c>
      <c r="K172" s="105">
        <f t="shared" si="76"/>
        <v>1514908</v>
      </c>
    </row>
    <row r="173" spans="1:11">
      <c r="A173" s="27" t="s">
        <v>200</v>
      </c>
      <c r="B173" s="37" t="s">
        <v>202</v>
      </c>
      <c r="C173" s="24">
        <v>385580</v>
      </c>
      <c r="D173" s="88">
        <v>-3</v>
      </c>
      <c r="E173" s="88">
        <f t="shared" si="74"/>
        <v>385577</v>
      </c>
      <c r="F173" s="113">
        <v>375183</v>
      </c>
      <c r="G173" s="114">
        <v>0</v>
      </c>
      <c r="H173" s="114">
        <f t="shared" si="75"/>
        <v>375183</v>
      </c>
      <c r="I173" s="113">
        <v>375183</v>
      </c>
      <c r="J173" s="114">
        <v>0</v>
      </c>
      <c r="K173" s="114">
        <f t="shared" si="76"/>
        <v>375183</v>
      </c>
    </row>
    <row r="174" spans="1:11">
      <c r="A174" s="27" t="s">
        <v>200</v>
      </c>
      <c r="B174" s="37" t="s">
        <v>203</v>
      </c>
      <c r="C174" s="49">
        <v>12864</v>
      </c>
      <c r="D174" s="91">
        <v>0</v>
      </c>
      <c r="E174" s="91">
        <f t="shared" si="74"/>
        <v>12864</v>
      </c>
      <c r="F174" s="49">
        <v>0</v>
      </c>
      <c r="G174" s="91">
        <v>0</v>
      </c>
      <c r="H174" s="91">
        <f t="shared" si="75"/>
        <v>0</v>
      </c>
      <c r="I174" s="49">
        <v>0</v>
      </c>
      <c r="J174" s="91">
        <v>0</v>
      </c>
      <c r="K174" s="91">
        <f t="shared" si="76"/>
        <v>0</v>
      </c>
    </row>
    <row r="175" spans="1:11">
      <c r="A175" s="27" t="s">
        <v>204</v>
      </c>
      <c r="B175" s="37" t="s">
        <v>205</v>
      </c>
      <c r="C175" s="56">
        <v>588981</v>
      </c>
      <c r="D175" s="105">
        <v>0</v>
      </c>
      <c r="E175" s="105">
        <f t="shared" si="74"/>
        <v>588981</v>
      </c>
      <c r="F175" s="110">
        <v>582539</v>
      </c>
      <c r="G175" s="105">
        <v>0</v>
      </c>
      <c r="H175" s="105">
        <f t="shared" si="75"/>
        <v>582539</v>
      </c>
      <c r="I175" s="110">
        <v>582539</v>
      </c>
      <c r="J175" s="105">
        <v>0</v>
      </c>
      <c r="K175" s="105">
        <f t="shared" si="76"/>
        <v>582539</v>
      </c>
    </row>
    <row r="176" spans="1:11">
      <c r="A176" s="27" t="s">
        <v>206</v>
      </c>
      <c r="B176" s="37" t="s">
        <v>207</v>
      </c>
      <c r="C176" s="24">
        <v>1503716</v>
      </c>
      <c r="D176" s="104">
        <v>0</v>
      </c>
      <c r="E176" s="104">
        <f t="shared" ref="E176:E181" si="77">SUM(C176:D176)</f>
        <v>1503716</v>
      </c>
      <c r="F176" s="23">
        <v>1093950</v>
      </c>
      <c r="G176" s="88">
        <v>0</v>
      </c>
      <c r="H176" s="88">
        <f t="shared" si="75"/>
        <v>1093950</v>
      </c>
      <c r="I176" s="23">
        <v>1093950</v>
      </c>
      <c r="J176" s="88">
        <v>0</v>
      </c>
      <c r="K176" s="88">
        <f t="shared" si="76"/>
        <v>1093950</v>
      </c>
    </row>
    <row r="177" spans="1:11">
      <c r="A177" s="27" t="s">
        <v>208</v>
      </c>
      <c r="B177" s="37" t="s">
        <v>209</v>
      </c>
      <c r="C177" s="49">
        <v>45726</v>
      </c>
      <c r="D177" s="105">
        <v>0</v>
      </c>
      <c r="E177" s="105">
        <f t="shared" si="77"/>
        <v>45726</v>
      </c>
      <c r="F177" s="49">
        <v>43500</v>
      </c>
      <c r="G177" s="91">
        <v>0</v>
      </c>
      <c r="H177" s="91">
        <f t="shared" si="75"/>
        <v>43500</v>
      </c>
      <c r="I177" s="49">
        <v>43500</v>
      </c>
      <c r="J177" s="91">
        <v>0</v>
      </c>
      <c r="K177" s="91">
        <f t="shared" si="76"/>
        <v>43500</v>
      </c>
    </row>
    <row r="178" spans="1:11">
      <c r="A178" s="27" t="s">
        <v>204</v>
      </c>
      <c r="B178" s="37" t="s">
        <v>210</v>
      </c>
      <c r="C178" s="24">
        <v>89145</v>
      </c>
      <c r="D178" s="88">
        <v>0</v>
      </c>
      <c r="E178" s="88">
        <f t="shared" si="77"/>
        <v>89145</v>
      </c>
      <c r="F178" s="23">
        <v>64880</v>
      </c>
      <c r="G178" s="88">
        <v>0</v>
      </c>
      <c r="H178" s="88">
        <f t="shared" si="75"/>
        <v>64880</v>
      </c>
      <c r="I178" s="23">
        <v>64880</v>
      </c>
      <c r="J178" s="88">
        <v>0</v>
      </c>
      <c r="K178" s="88">
        <f t="shared" si="76"/>
        <v>64880</v>
      </c>
    </row>
    <row r="179" spans="1:11" ht="14.25" customHeight="1">
      <c r="A179" s="27" t="s">
        <v>204</v>
      </c>
      <c r="B179" s="37" t="s">
        <v>211</v>
      </c>
      <c r="C179" s="24">
        <f>'[1]2026.g budžets_detalizācijā'!K45</f>
        <v>74146</v>
      </c>
      <c r="D179" s="91">
        <v>-20146</v>
      </c>
      <c r="E179" s="91">
        <f t="shared" si="77"/>
        <v>54000</v>
      </c>
      <c r="F179" s="23">
        <v>44000</v>
      </c>
      <c r="G179" s="88">
        <v>0</v>
      </c>
      <c r="H179" s="88">
        <f t="shared" si="75"/>
        <v>44000</v>
      </c>
      <c r="I179" s="23">
        <v>44000</v>
      </c>
      <c r="J179" s="88">
        <v>0</v>
      </c>
      <c r="K179" s="88">
        <f t="shared" si="76"/>
        <v>44000</v>
      </c>
    </row>
    <row r="180" spans="1:11">
      <c r="A180" s="27" t="s">
        <v>204</v>
      </c>
      <c r="B180" s="37" t="s">
        <v>212</v>
      </c>
      <c r="C180" s="24">
        <v>19222</v>
      </c>
      <c r="D180" s="105">
        <v>0</v>
      </c>
      <c r="E180" s="105">
        <f t="shared" si="77"/>
        <v>19222</v>
      </c>
      <c r="F180" s="23">
        <v>12768</v>
      </c>
      <c r="G180" s="88">
        <v>0</v>
      </c>
      <c r="H180" s="88">
        <f t="shared" si="75"/>
        <v>12768</v>
      </c>
      <c r="I180" s="23">
        <v>12768</v>
      </c>
      <c r="J180" s="88">
        <v>0</v>
      </c>
      <c r="K180" s="88">
        <f t="shared" si="76"/>
        <v>12768</v>
      </c>
    </row>
    <row r="181" spans="1:11">
      <c r="A181" s="27" t="s">
        <v>204</v>
      </c>
      <c r="B181" s="37" t="s">
        <v>213</v>
      </c>
      <c r="C181" s="49">
        <f>'[1]2026.g budžets_detalizācijā'!K47</f>
        <v>16500</v>
      </c>
      <c r="D181" s="104">
        <v>0</v>
      </c>
      <c r="E181" s="104">
        <f t="shared" si="77"/>
        <v>16500</v>
      </c>
      <c r="F181" s="49">
        <v>16500</v>
      </c>
      <c r="G181" s="91">
        <v>0</v>
      </c>
      <c r="H181" s="91">
        <f t="shared" si="75"/>
        <v>16500</v>
      </c>
      <c r="I181" s="49">
        <v>16500</v>
      </c>
      <c r="J181" s="91">
        <v>0</v>
      </c>
      <c r="K181" s="91">
        <f t="shared" si="76"/>
        <v>16500</v>
      </c>
    </row>
    <row r="182" spans="1:11">
      <c r="A182" s="20" t="s">
        <v>214</v>
      </c>
      <c r="B182" s="51" t="s">
        <v>215</v>
      </c>
      <c r="C182" s="52">
        <f>SUM(C171:C181)</f>
        <v>4829688</v>
      </c>
      <c r="D182" s="52">
        <f t="shared" ref="D182:E182" si="78">SUM(D171:D181)</f>
        <v>-20149</v>
      </c>
      <c r="E182" s="52">
        <f t="shared" si="78"/>
        <v>4809539</v>
      </c>
      <c r="F182" s="52">
        <f>SUM(F171:F181)</f>
        <v>4259812</v>
      </c>
      <c r="G182" s="96">
        <f t="shared" ref="G182" si="79">SUM(G171:G181)</f>
        <v>0</v>
      </c>
      <c r="H182" s="96">
        <f t="shared" ref="H182" si="80">SUM(H171:H181)</f>
        <v>4259812</v>
      </c>
      <c r="I182" s="52">
        <f>SUM(I171:I181)</f>
        <v>4259812</v>
      </c>
      <c r="J182" s="96">
        <f t="shared" ref="J182" si="81">SUM(J171:J181)</f>
        <v>0</v>
      </c>
      <c r="K182" s="96">
        <f t="shared" ref="K182" si="82">SUM(K171:K181)</f>
        <v>4259812</v>
      </c>
    </row>
    <row r="183" spans="1:11">
      <c r="A183" s="9" t="s">
        <v>216</v>
      </c>
      <c r="B183" s="54" t="s">
        <v>217</v>
      </c>
      <c r="C183" s="23">
        <v>6959587</v>
      </c>
      <c r="D183" s="88">
        <v>-82449</v>
      </c>
      <c r="E183" s="88">
        <f t="shared" ref="E183:E192" si="83">SUM(C183:D183)</f>
        <v>6877138</v>
      </c>
      <c r="F183" s="23">
        <v>6512997</v>
      </c>
      <c r="G183" s="88">
        <v>0</v>
      </c>
      <c r="H183" s="88">
        <f t="shared" ref="H183:H222" si="84">SUM(F183:G183)</f>
        <v>6512997</v>
      </c>
      <c r="I183" s="23">
        <v>6512997</v>
      </c>
      <c r="J183" s="88">
        <v>0</v>
      </c>
      <c r="K183" s="88">
        <f t="shared" ref="K183:K222" si="85">SUM(I183:J183)</f>
        <v>6512997</v>
      </c>
    </row>
    <row r="184" spans="1:11">
      <c r="A184" s="9" t="s">
        <v>218</v>
      </c>
      <c r="B184" s="54" t="s">
        <v>219</v>
      </c>
      <c r="C184" s="23">
        <v>1263681</v>
      </c>
      <c r="D184" s="88">
        <v>-218</v>
      </c>
      <c r="E184" s="88">
        <f t="shared" si="83"/>
        <v>1263463</v>
      </c>
      <c r="F184" s="113">
        <v>1191874</v>
      </c>
      <c r="G184" s="114">
        <v>0</v>
      </c>
      <c r="H184" s="114">
        <f t="shared" si="84"/>
        <v>1191874</v>
      </c>
      <c r="I184" s="113">
        <v>1191874</v>
      </c>
      <c r="J184" s="114">
        <v>0</v>
      </c>
      <c r="K184" s="114">
        <f t="shared" si="85"/>
        <v>1191874</v>
      </c>
    </row>
    <row r="185" spans="1:11">
      <c r="A185" s="9" t="s">
        <v>216</v>
      </c>
      <c r="B185" s="54" t="s">
        <v>220</v>
      </c>
      <c r="C185" s="23">
        <v>3780305</v>
      </c>
      <c r="D185" s="88">
        <v>0</v>
      </c>
      <c r="E185" s="88">
        <f t="shared" si="83"/>
        <v>3780305</v>
      </c>
      <c r="F185" s="113">
        <v>3532225</v>
      </c>
      <c r="G185" s="114">
        <v>0</v>
      </c>
      <c r="H185" s="114">
        <f t="shared" si="84"/>
        <v>3532225</v>
      </c>
      <c r="I185" s="113">
        <v>3532225</v>
      </c>
      <c r="J185" s="114">
        <v>0</v>
      </c>
      <c r="K185" s="114">
        <f t="shared" si="85"/>
        <v>3532225</v>
      </c>
    </row>
    <row r="186" spans="1:11">
      <c r="A186" s="9" t="s">
        <v>216</v>
      </c>
      <c r="B186" s="54" t="s">
        <v>221</v>
      </c>
      <c r="C186" s="23">
        <v>1779004</v>
      </c>
      <c r="D186" s="88">
        <v>12094</v>
      </c>
      <c r="E186" s="88">
        <f t="shared" si="83"/>
        <v>1791098</v>
      </c>
      <c r="F186" s="113">
        <v>1685003</v>
      </c>
      <c r="G186" s="114">
        <v>0</v>
      </c>
      <c r="H186" s="114">
        <f t="shared" si="84"/>
        <v>1685003</v>
      </c>
      <c r="I186" s="113">
        <v>1685003</v>
      </c>
      <c r="J186" s="114">
        <v>0</v>
      </c>
      <c r="K186" s="114">
        <f t="shared" si="85"/>
        <v>1685003</v>
      </c>
    </row>
    <row r="187" spans="1:11">
      <c r="A187" s="9" t="s">
        <v>216</v>
      </c>
      <c r="B187" s="54" t="s">
        <v>222</v>
      </c>
      <c r="C187" s="23">
        <v>2626443</v>
      </c>
      <c r="D187" s="88">
        <v>10273</v>
      </c>
      <c r="E187" s="88">
        <f t="shared" si="83"/>
        <v>2636716</v>
      </c>
      <c r="F187" s="113">
        <v>2513446</v>
      </c>
      <c r="G187" s="114">
        <v>0</v>
      </c>
      <c r="H187" s="114">
        <f t="shared" si="84"/>
        <v>2513446</v>
      </c>
      <c r="I187" s="113">
        <v>2513446</v>
      </c>
      <c r="J187" s="114">
        <v>0</v>
      </c>
      <c r="K187" s="114">
        <f t="shared" si="85"/>
        <v>2513446</v>
      </c>
    </row>
    <row r="188" spans="1:11">
      <c r="A188" s="9" t="s">
        <v>223</v>
      </c>
      <c r="B188" s="54" t="s">
        <v>224</v>
      </c>
      <c r="C188" s="23">
        <v>2362427</v>
      </c>
      <c r="D188" s="88">
        <v>-1488</v>
      </c>
      <c r="E188" s="88">
        <f t="shared" si="83"/>
        <v>2360939</v>
      </c>
      <c r="F188" s="113">
        <v>2259952</v>
      </c>
      <c r="G188" s="114">
        <v>0</v>
      </c>
      <c r="H188" s="114">
        <f t="shared" si="84"/>
        <v>2259952</v>
      </c>
      <c r="I188" s="113">
        <v>2259952</v>
      </c>
      <c r="J188" s="114">
        <v>0</v>
      </c>
      <c r="K188" s="114">
        <f t="shared" si="85"/>
        <v>2259952</v>
      </c>
    </row>
    <row r="189" spans="1:11">
      <c r="A189" s="9" t="s">
        <v>223</v>
      </c>
      <c r="B189" s="54" t="s">
        <v>225</v>
      </c>
      <c r="C189" s="23">
        <v>1736020</v>
      </c>
      <c r="D189" s="88">
        <v>-559</v>
      </c>
      <c r="E189" s="88">
        <f t="shared" si="83"/>
        <v>1735461</v>
      </c>
      <c r="F189" s="113">
        <v>1641018</v>
      </c>
      <c r="G189" s="114">
        <v>0</v>
      </c>
      <c r="H189" s="114">
        <f t="shared" si="84"/>
        <v>1641018</v>
      </c>
      <c r="I189" s="113">
        <v>1641018</v>
      </c>
      <c r="J189" s="114">
        <v>0</v>
      </c>
      <c r="K189" s="114">
        <f t="shared" si="85"/>
        <v>1641018</v>
      </c>
    </row>
    <row r="190" spans="1:11">
      <c r="A190" s="9" t="s">
        <v>223</v>
      </c>
      <c r="B190" s="54" t="s">
        <v>226</v>
      </c>
      <c r="C190" s="23">
        <v>2014083</v>
      </c>
      <c r="D190" s="88">
        <v>-195</v>
      </c>
      <c r="E190" s="88">
        <f t="shared" si="83"/>
        <v>2013888</v>
      </c>
      <c r="F190" s="113">
        <v>1905847</v>
      </c>
      <c r="G190" s="114">
        <v>0</v>
      </c>
      <c r="H190" s="114">
        <f t="shared" si="84"/>
        <v>1905847</v>
      </c>
      <c r="I190" s="113">
        <v>1905847</v>
      </c>
      <c r="J190" s="114">
        <v>0</v>
      </c>
      <c r="K190" s="114">
        <f t="shared" si="85"/>
        <v>1905847</v>
      </c>
    </row>
    <row r="191" spans="1:11">
      <c r="A191" s="9" t="s">
        <v>223</v>
      </c>
      <c r="B191" s="54" t="s">
        <v>227</v>
      </c>
      <c r="C191" s="23">
        <v>1764382</v>
      </c>
      <c r="D191" s="88">
        <v>-1004</v>
      </c>
      <c r="E191" s="88">
        <f t="shared" si="83"/>
        <v>1763378</v>
      </c>
      <c r="F191" s="113">
        <v>1730938</v>
      </c>
      <c r="G191" s="114">
        <v>0</v>
      </c>
      <c r="H191" s="114">
        <f t="shared" si="84"/>
        <v>1730938</v>
      </c>
      <c r="I191" s="113">
        <v>1730938</v>
      </c>
      <c r="J191" s="114">
        <v>0</v>
      </c>
      <c r="K191" s="114">
        <f t="shared" si="85"/>
        <v>1730938</v>
      </c>
    </row>
    <row r="192" spans="1:11">
      <c r="A192" s="9" t="s">
        <v>223</v>
      </c>
      <c r="B192" s="54" t="s">
        <v>228</v>
      </c>
      <c r="C192" s="23">
        <v>2021716</v>
      </c>
      <c r="D192" s="88">
        <v>5052</v>
      </c>
      <c r="E192" s="88">
        <f t="shared" si="83"/>
        <v>2026768</v>
      </c>
      <c r="F192" s="113">
        <v>1923732</v>
      </c>
      <c r="G192" s="114">
        <v>0</v>
      </c>
      <c r="H192" s="114">
        <f t="shared" si="84"/>
        <v>1923732</v>
      </c>
      <c r="I192" s="113">
        <v>1923732</v>
      </c>
      <c r="J192" s="114">
        <v>0</v>
      </c>
      <c r="K192" s="114">
        <f t="shared" si="85"/>
        <v>1923732</v>
      </c>
    </row>
    <row r="193" spans="1:11">
      <c r="A193" s="9" t="s">
        <v>229</v>
      </c>
      <c r="B193" s="54" t="s">
        <v>230</v>
      </c>
      <c r="C193" s="23">
        <v>481500</v>
      </c>
      <c r="D193" s="88">
        <v>0</v>
      </c>
      <c r="E193" s="88">
        <f t="shared" ref="E193:E222" si="86">SUM(C193:D193)</f>
        <v>481500</v>
      </c>
      <c r="F193" s="113">
        <v>478432</v>
      </c>
      <c r="G193" s="114">
        <v>0</v>
      </c>
      <c r="H193" s="114">
        <f t="shared" si="84"/>
        <v>478432</v>
      </c>
      <c r="I193" s="113">
        <v>478432</v>
      </c>
      <c r="J193" s="114">
        <v>0</v>
      </c>
      <c r="K193" s="114">
        <f t="shared" si="85"/>
        <v>478432</v>
      </c>
    </row>
    <row r="194" spans="1:11">
      <c r="A194" s="9" t="s">
        <v>229</v>
      </c>
      <c r="B194" s="54" t="s">
        <v>231</v>
      </c>
      <c r="C194" s="12">
        <v>297440</v>
      </c>
      <c r="D194" s="88">
        <v>0</v>
      </c>
      <c r="E194" s="88">
        <f t="shared" si="86"/>
        <v>297440</v>
      </c>
      <c r="F194" s="12">
        <v>286197</v>
      </c>
      <c r="G194" s="84">
        <v>0</v>
      </c>
      <c r="H194" s="84">
        <f t="shared" si="84"/>
        <v>286197</v>
      </c>
      <c r="I194" s="12">
        <v>272557</v>
      </c>
      <c r="J194" s="84">
        <v>0</v>
      </c>
      <c r="K194" s="84">
        <f t="shared" si="85"/>
        <v>272557</v>
      </c>
    </row>
    <row r="195" spans="1:11">
      <c r="A195" s="9" t="s">
        <v>229</v>
      </c>
      <c r="B195" s="54" t="s">
        <v>232</v>
      </c>
      <c r="C195" s="23">
        <v>1131563</v>
      </c>
      <c r="D195" s="88">
        <v>-2116</v>
      </c>
      <c r="E195" s="88">
        <f t="shared" si="86"/>
        <v>1129447</v>
      </c>
      <c r="F195" s="113">
        <v>1082442</v>
      </c>
      <c r="G195" s="114">
        <v>0</v>
      </c>
      <c r="H195" s="114">
        <f t="shared" si="84"/>
        <v>1082442</v>
      </c>
      <c r="I195" s="113">
        <v>1082442</v>
      </c>
      <c r="J195" s="114">
        <v>0</v>
      </c>
      <c r="K195" s="114">
        <f t="shared" si="85"/>
        <v>1082442</v>
      </c>
    </row>
    <row r="196" spans="1:11">
      <c r="A196" s="9" t="s">
        <v>216</v>
      </c>
      <c r="B196" s="54" t="s">
        <v>233</v>
      </c>
      <c r="C196" s="23">
        <v>455083</v>
      </c>
      <c r="D196" s="88">
        <v>-35198</v>
      </c>
      <c r="E196" s="88">
        <f t="shared" si="86"/>
        <v>419885</v>
      </c>
      <c r="F196" s="113">
        <v>446072</v>
      </c>
      <c r="G196" s="114">
        <v>0</v>
      </c>
      <c r="H196" s="114">
        <f t="shared" si="84"/>
        <v>446072</v>
      </c>
      <c r="I196" s="113">
        <v>446072</v>
      </c>
      <c r="J196" s="114">
        <v>0</v>
      </c>
      <c r="K196" s="114">
        <f t="shared" si="85"/>
        <v>446072</v>
      </c>
    </row>
    <row r="197" spans="1:11">
      <c r="A197" s="9" t="s">
        <v>229</v>
      </c>
      <c r="B197" s="54" t="s">
        <v>234</v>
      </c>
      <c r="C197" s="23">
        <v>364122</v>
      </c>
      <c r="D197" s="88">
        <v>23728</v>
      </c>
      <c r="E197" s="88">
        <f t="shared" si="86"/>
        <v>387850</v>
      </c>
      <c r="F197" s="113">
        <v>344106</v>
      </c>
      <c r="G197" s="114">
        <v>0</v>
      </c>
      <c r="H197" s="114">
        <f t="shared" si="84"/>
        <v>344106</v>
      </c>
      <c r="I197" s="113">
        <v>344106</v>
      </c>
      <c r="J197" s="114">
        <v>0</v>
      </c>
      <c r="K197" s="114">
        <f t="shared" si="85"/>
        <v>344106</v>
      </c>
    </row>
    <row r="198" spans="1:11">
      <c r="A198" s="27" t="s">
        <v>229</v>
      </c>
      <c r="B198" s="54" t="s">
        <v>235</v>
      </c>
      <c r="C198" s="23">
        <v>688152</v>
      </c>
      <c r="D198" s="88">
        <v>4557</v>
      </c>
      <c r="E198" s="88">
        <f t="shared" si="86"/>
        <v>692709</v>
      </c>
      <c r="F198" s="23">
        <v>652817</v>
      </c>
      <c r="G198" s="88">
        <v>0</v>
      </c>
      <c r="H198" s="88">
        <f t="shared" si="84"/>
        <v>652817</v>
      </c>
      <c r="I198" s="23">
        <v>652817</v>
      </c>
      <c r="J198" s="88">
        <v>0</v>
      </c>
      <c r="K198" s="88">
        <f t="shared" si="85"/>
        <v>652817</v>
      </c>
    </row>
    <row r="199" spans="1:11">
      <c r="A199" s="27" t="s">
        <v>229</v>
      </c>
      <c r="B199" s="37" t="s">
        <v>236</v>
      </c>
      <c r="C199" s="23">
        <v>539871</v>
      </c>
      <c r="D199" s="88">
        <v>-89592</v>
      </c>
      <c r="E199" s="88">
        <f t="shared" si="86"/>
        <v>450279</v>
      </c>
      <c r="F199" s="113">
        <v>333050</v>
      </c>
      <c r="G199" s="114">
        <v>0</v>
      </c>
      <c r="H199" s="114">
        <f t="shared" si="84"/>
        <v>333050</v>
      </c>
      <c r="I199" s="113">
        <v>333050</v>
      </c>
      <c r="J199" s="114">
        <v>0</v>
      </c>
      <c r="K199" s="114">
        <f t="shared" si="85"/>
        <v>333050</v>
      </c>
    </row>
    <row r="200" spans="1:11">
      <c r="A200" s="27" t="s">
        <v>229</v>
      </c>
      <c r="B200" s="131" t="s">
        <v>237</v>
      </c>
      <c r="C200" s="12">
        <v>14436</v>
      </c>
      <c r="D200" s="88">
        <v>0</v>
      </c>
      <c r="E200" s="88">
        <f t="shared" si="86"/>
        <v>14436</v>
      </c>
      <c r="F200" s="12">
        <v>0</v>
      </c>
      <c r="G200" s="84">
        <v>0</v>
      </c>
      <c r="H200" s="84">
        <f t="shared" si="84"/>
        <v>0</v>
      </c>
      <c r="I200" s="12">
        <v>0</v>
      </c>
      <c r="J200" s="84">
        <v>0</v>
      </c>
      <c r="K200" s="84">
        <f t="shared" si="85"/>
        <v>0</v>
      </c>
    </row>
    <row r="201" spans="1:11">
      <c r="A201" s="27" t="s">
        <v>229</v>
      </c>
      <c r="B201" s="29" t="s">
        <v>97</v>
      </c>
      <c r="C201" s="12">
        <v>181625</v>
      </c>
      <c r="D201" s="88">
        <v>0</v>
      </c>
      <c r="E201" s="88">
        <f t="shared" si="86"/>
        <v>181625</v>
      </c>
      <c r="F201" s="12">
        <v>100466</v>
      </c>
      <c r="G201" s="84">
        <v>0</v>
      </c>
      <c r="H201" s="84">
        <f t="shared" si="84"/>
        <v>100466</v>
      </c>
      <c r="I201" s="12">
        <v>0</v>
      </c>
      <c r="J201" s="84">
        <v>0</v>
      </c>
      <c r="K201" s="84">
        <f t="shared" si="85"/>
        <v>0</v>
      </c>
    </row>
    <row r="202" spans="1:11" ht="24.6">
      <c r="A202" s="27" t="s">
        <v>229</v>
      </c>
      <c r="B202" s="57" t="s">
        <v>98</v>
      </c>
      <c r="C202" s="12">
        <v>103402</v>
      </c>
      <c r="D202" s="88">
        <v>0</v>
      </c>
      <c r="E202" s="88">
        <f t="shared" si="86"/>
        <v>103402</v>
      </c>
      <c r="F202" s="12">
        <v>0</v>
      </c>
      <c r="G202" s="84">
        <v>0</v>
      </c>
      <c r="H202" s="84">
        <f t="shared" si="84"/>
        <v>0</v>
      </c>
      <c r="I202" s="12">
        <v>0</v>
      </c>
      <c r="J202" s="84">
        <v>0</v>
      </c>
      <c r="K202" s="84">
        <f t="shared" si="85"/>
        <v>0</v>
      </c>
    </row>
    <row r="203" spans="1:11" ht="24.6">
      <c r="A203" s="27" t="s">
        <v>229</v>
      </c>
      <c r="B203" s="57" t="s">
        <v>99</v>
      </c>
      <c r="C203" s="12">
        <v>21210</v>
      </c>
      <c r="D203" s="88">
        <v>0</v>
      </c>
      <c r="E203" s="88">
        <f t="shared" si="86"/>
        <v>21210</v>
      </c>
      <c r="F203" s="12">
        <v>0</v>
      </c>
      <c r="G203" s="84">
        <v>0</v>
      </c>
      <c r="H203" s="84">
        <f t="shared" si="84"/>
        <v>0</v>
      </c>
      <c r="I203" s="12">
        <v>0</v>
      </c>
      <c r="J203" s="84">
        <v>0</v>
      </c>
      <c r="K203" s="84">
        <f t="shared" si="85"/>
        <v>0</v>
      </c>
    </row>
    <row r="204" spans="1:11">
      <c r="A204" s="27" t="s">
        <v>95</v>
      </c>
      <c r="B204" s="54" t="s">
        <v>238</v>
      </c>
      <c r="C204" s="12">
        <v>78080</v>
      </c>
      <c r="D204" s="88">
        <v>0</v>
      </c>
      <c r="E204" s="88">
        <f t="shared" si="86"/>
        <v>78080</v>
      </c>
      <c r="F204" s="12">
        <v>0</v>
      </c>
      <c r="G204" s="84">
        <v>0</v>
      </c>
      <c r="H204" s="84">
        <f t="shared" si="84"/>
        <v>0</v>
      </c>
      <c r="I204" s="12">
        <v>0</v>
      </c>
      <c r="J204" s="84">
        <v>0</v>
      </c>
      <c r="K204" s="84">
        <f t="shared" si="85"/>
        <v>0</v>
      </c>
    </row>
    <row r="205" spans="1:11" ht="24.6">
      <c r="A205" s="130" t="s">
        <v>95</v>
      </c>
      <c r="B205" s="132" t="s">
        <v>77</v>
      </c>
      <c r="C205" s="84">
        <v>0</v>
      </c>
      <c r="D205" s="88">
        <v>4872</v>
      </c>
      <c r="E205" s="88">
        <f t="shared" si="86"/>
        <v>4872</v>
      </c>
      <c r="F205" s="12">
        <v>0</v>
      </c>
      <c r="G205" s="84">
        <v>0</v>
      </c>
      <c r="H205" s="84">
        <f t="shared" ref="H205" si="87">SUM(F205:G205)</f>
        <v>0</v>
      </c>
      <c r="I205" s="12">
        <v>0</v>
      </c>
      <c r="J205" s="84">
        <v>0</v>
      </c>
      <c r="K205" s="84">
        <f t="shared" ref="K205" si="88">SUM(I205:J205)</f>
        <v>0</v>
      </c>
    </row>
    <row r="206" spans="1:11">
      <c r="A206" s="27" t="s">
        <v>239</v>
      </c>
      <c r="B206" s="54" t="s">
        <v>240</v>
      </c>
      <c r="C206" s="60">
        <v>2260871</v>
      </c>
      <c r="D206" s="88">
        <v>0</v>
      </c>
      <c r="E206" s="88">
        <f t="shared" si="86"/>
        <v>2260871</v>
      </c>
      <c r="F206" s="113">
        <v>9086952.478760872</v>
      </c>
      <c r="G206" s="114">
        <v>0</v>
      </c>
      <c r="H206" s="114">
        <f t="shared" si="84"/>
        <v>9086952.478760872</v>
      </c>
      <c r="I206" s="113">
        <v>9357065.7181413099</v>
      </c>
      <c r="J206" s="114">
        <v>0</v>
      </c>
      <c r="K206" s="114">
        <f t="shared" si="85"/>
        <v>9357065.7181413099</v>
      </c>
    </row>
    <row r="207" spans="1:11">
      <c r="A207" s="27" t="s">
        <v>95</v>
      </c>
      <c r="B207" s="54" t="s">
        <v>241</v>
      </c>
      <c r="C207" s="23">
        <v>6406</v>
      </c>
      <c r="D207" s="88">
        <v>0</v>
      </c>
      <c r="E207" s="88">
        <f t="shared" si="86"/>
        <v>6406</v>
      </c>
      <c r="F207" s="23">
        <v>0</v>
      </c>
      <c r="G207" s="88">
        <v>0</v>
      </c>
      <c r="H207" s="88">
        <f t="shared" si="84"/>
        <v>0</v>
      </c>
      <c r="I207" s="23">
        <v>0</v>
      </c>
      <c r="J207" s="88">
        <v>0</v>
      </c>
      <c r="K207" s="88">
        <f t="shared" si="85"/>
        <v>0</v>
      </c>
    </row>
    <row r="208" spans="1:11">
      <c r="A208" s="27" t="s">
        <v>95</v>
      </c>
      <c r="B208" s="54" t="s">
        <v>287</v>
      </c>
      <c r="C208" s="12">
        <v>0</v>
      </c>
      <c r="D208" s="88">
        <v>10970</v>
      </c>
      <c r="E208" s="88">
        <f t="shared" si="86"/>
        <v>10970</v>
      </c>
      <c r="F208" s="12">
        <v>0</v>
      </c>
      <c r="G208" s="84">
        <v>0</v>
      </c>
      <c r="H208" s="84">
        <f t="shared" si="84"/>
        <v>0</v>
      </c>
      <c r="I208" s="12">
        <v>0</v>
      </c>
      <c r="J208" s="84">
        <v>0</v>
      </c>
      <c r="K208" s="84">
        <f t="shared" si="85"/>
        <v>0</v>
      </c>
    </row>
    <row r="209" spans="1:11" ht="24.6">
      <c r="A209" s="27" t="s">
        <v>95</v>
      </c>
      <c r="B209" s="57" t="s">
        <v>78</v>
      </c>
      <c r="C209" s="12">
        <v>6</v>
      </c>
      <c r="D209" s="88">
        <v>1</v>
      </c>
      <c r="E209" s="88">
        <f t="shared" si="86"/>
        <v>7</v>
      </c>
      <c r="F209" s="12">
        <v>0</v>
      </c>
      <c r="G209" s="84">
        <v>0</v>
      </c>
      <c r="H209" s="84">
        <f t="shared" si="84"/>
        <v>0</v>
      </c>
      <c r="I209" s="12">
        <v>0</v>
      </c>
      <c r="J209" s="84">
        <v>0</v>
      </c>
      <c r="K209" s="84">
        <f t="shared" si="85"/>
        <v>0</v>
      </c>
    </row>
    <row r="210" spans="1:11">
      <c r="A210" s="27" t="s">
        <v>95</v>
      </c>
      <c r="B210" s="54" t="s">
        <v>397</v>
      </c>
      <c r="C210" s="12">
        <v>24998</v>
      </c>
      <c r="D210" s="88">
        <v>2692</v>
      </c>
      <c r="E210" s="88">
        <f t="shared" si="86"/>
        <v>27690</v>
      </c>
      <c r="F210" s="12">
        <v>0</v>
      </c>
      <c r="G210" s="84">
        <v>0</v>
      </c>
      <c r="H210" s="84">
        <f t="shared" si="84"/>
        <v>0</v>
      </c>
      <c r="I210" s="12">
        <v>0</v>
      </c>
      <c r="J210" s="84">
        <v>0</v>
      </c>
      <c r="K210" s="84">
        <f t="shared" si="85"/>
        <v>0</v>
      </c>
    </row>
    <row r="211" spans="1:11">
      <c r="A211" s="27" t="s">
        <v>95</v>
      </c>
      <c r="B211" s="36" t="s">
        <v>242</v>
      </c>
      <c r="C211" s="12">
        <v>937717</v>
      </c>
      <c r="D211" s="88">
        <v>-5510</v>
      </c>
      <c r="E211" s="88">
        <f t="shared" si="86"/>
        <v>932207</v>
      </c>
      <c r="F211" s="12">
        <v>876746</v>
      </c>
      <c r="G211" s="84">
        <v>0</v>
      </c>
      <c r="H211" s="84">
        <f t="shared" si="84"/>
        <v>876746</v>
      </c>
      <c r="I211" s="12">
        <v>876746</v>
      </c>
      <c r="J211" s="84">
        <v>0</v>
      </c>
      <c r="K211" s="84">
        <f t="shared" si="85"/>
        <v>876746</v>
      </c>
    </row>
    <row r="212" spans="1:11" ht="24.6">
      <c r="A212" s="27" t="s">
        <v>95</v>
      </c>
      <c r="B212" s="28" t="s">
        <v>92</v>
      </c>
      <c r="C212" s="61">
        <v>3482</v>
      </c>
      <c r="D212" s="88">
        <v>0</v>
      </c>
      <c r="E212" s="88">
        <f t="shared" si="86"/>
        <v>3482</v>
      </c>
      <c r="F212" s="115">
        <v>0</v>
      </c>
      <c r="G212" s="116">
        <v>0</v>
      </c>
      <c r="H212" s="116">
        <f t="shared" si="84"/>
        <v>0</v>
      </c>
      <c r="I212" s="115">
        <v>0</v>
      </c>
      <c r="J212" s="116">
        <v>0</v>
      </c>
      <c r="K212" s="116">
        <f t="shared" si="85"/>
        <v>0</v>
      </c>
    </row>
    <row r="213" spans="1:11" ht="24.6">
      <c r="A213" s="27" t="s">
        <v>95</v>
      </c>
      <c r="B213" s="28" t="s">
        <v>93</v>
      </c>
      <c r="C213" s="61">
        <v>96875</v>
      </c>
      <c r="D213" s="88">
        <v>0</v>
      </c>
      <c r="E213" s="88">
        <f t="shared" si="86"/>
        <v>96875</v>
      </c>
      <c r="F213" s="115">
        <v>0</v>
      </c>
      <c r="G213" s="116">
        <v>0</v>
      </c>
      <c r="H213" s="116">
        <f t="shared" si="84"/>
        <v>0</v>
      </c>
      <c r="I213" s="115">
        <v>0</v>
      </c>
      <c r="J213" s="116">
        <v>0</v>
      </c>
      <c r="K213" s="116">
        <f t="shared" si="85"/>
        <v>0</v>
      </c>
    </row>
    <row r="214" spans="1:11" ht="24.6">
      <c r="A214" s="27" t="s">
        <v>95</v>
      </c>
      <c r="B214" s="28" t="s">
        <v>94</v>
      </c>
      <c r="C214" s="61">
        <v>15417</v>
      </c>
      <c r="D214" s="88">
        <v>0</v>
      </c>
      <c r="E214" s="88">
        <f t="shared" si="86"/>
        <v>15417</v>
      </c>
      <c r="F214" s="115">
        <v>0</v>
      </c>
      <c r="G214" s="116">
        <v>0</v>
      </c>
      <c r="H214" s="116">
        <f t="shared" si="84"/>
        <v>0</v>
      </c>
      <c r="I214" s="115">
        <v>0</v>
      </c>
      <c r="J214" s="116">
        <v>0</v>
      </c>
      <c r="K214" s="116">
        <f t="shared" si="85"/>
        <v>0</v>
      </c>
    </row>
    <row r="215" spans="1:11" ht="24.6">
      <c r="A215" s="27" t="s">
        <v>95</v>
      </c>
      <c r="B215" s="28" t="s">
        <v>96</v>
      </c>
      <c r="C215" s="61">
        <v>150020</v>
      </c>
      <c r="D215" s="88">
        <v>0</v>
      </c>
      <c r="E215" s="88">
        <f t="shared" si="86"/>
        <v>150020</v>
      </c>
      <c r="F215" s="115">
        <v>0</v>
      </c>
      <c r="G215" s="116">
        <v>0</v>
      </c>
      <c r="H215" s="116">
        <f t="shared" si="84"/>
        <v>0</v>
      </c>
      <c r="I215" s="115">
        <v>0</v>
      </c>
      <c r="J215" s="116">
        <v>0</v>
      </c>
      <c r="K215" s="116">
        <f t="shared" si="85"/>
        <v>0</v>
      </c>
    </row>
    <row r="216" spans="1:11">
      <c r="A216" s="27" t="s">
        <v>95</v>
      </c>
      <c r="B216" s="28" t="s">
        <v>100</v>
      </c>
      <c r="C216" s="61">
        <v>18613</v>
      </c>
      <c r="D216" s="88">
        <v>13833</v>
      </c>
      <c r="E216" s="88">
        <f t="shared" si="86"/>
        <v>32446</v>
      </c>
      <c r="F216" s="115">
        <v>0</v>
      </c>
      <c r="G216" s="116">
        <v>0</v>
      </c>
      <c r="H216" s="116">
        <f t="shared" si="84"/>
        <v>0</v>
      </c>
      <c r="I216" s="115">
        <v>0</v>
      </c>
      <c r="J216" s="116">
        <v>0</v>
      </c>
      <c r="K216" s="116">
        <f t="shared" si="85"/>
        <v>0</v>
      </c>
    </row>
    <row r="217" spans="1:11">
      <c r="A217" s="27" t="s">
        <v>95</v>
      </c>
      <c r="B217" s="28" t="s">
        <v>101</v>
      </c>
      <c r="C217" s="61">
        <v>13670</v>
      </c>
      <c r="D217" s="88">
        <v>0</v>
      </c>
      <c r="E217" s="88">
        <f t="shared" si="86"/>
        <v>13670</v>
      </c>
      <c r="F217" s="115">
        <v>13670</v>
      </c>
      <c r="G217" s="116">
        <v>0</v>
      </c>
      <c r="H217" s="116">
        <f t="shared" si="84"/>
        <v>13670</v>
      </c>
      <c r="I217" s="115">
        <v>0</v>
      </c>
      <c r="J217" s="116">
        <v>0</v>
      </c>
      <c r="K217" s="116">
        <f t="shared" si="85"/>
        <v>0</v>
      </c>
    </row>
    <row r="218" spans="1:11" ht="24.6">
      <c r="A218" s="27" t="s">
        <v>95</v>
      </c>
      <c r="B218" s="28" t="s">
        <v>243</v>
      </c>
      <c r="C218" s="12">
        <v>3</v>
      </c>
      <c r="D218" s="88">
        <v>0</v>
      </c>
      <c r="E218" s="88">
        <f t="shared" si="86"/>
        <v>3</v>
      </c>
      <c r="F218" s="12">
        <v>0</v>
      </c>
      <c r="G218" s="84">
        <v>0</v>
      </c>
      <c r="H218" s="84">
        <f t="shared" si="84"/>
        <v>0</v>
      </c>
      <c r="I218" s="12">
        <v>0</v>
      </c>
      <c r="J218" s="84">
        <v>0</v>
      </c>
      <c r="K218" s="84">
        <f t="shared" si="85"/>
        <v>0</v>
      </c>
    </row>
    <row r="219" spans="1:11">
      <c r="A219" s="27" t="s">
        <v>95</v>
      </c>
      <c r="B219" s="28" t="s">
        <v>244</v>
      </c>
      <c r="C219" s="23">
        <v>1254310</v>
      </c>
      <c r="D219" s="88">
        <v>95875</v>
      </c>
      <c r="E219" s="88">
        <f t="shared" si="86"/>
        <v>1350185</v>
      </c>
      <c r="F219" s="113">
        <v>854626.5</v>
      </c>
      <c r="G219" s="114">
        <v>-42145</v>
      </c>
      <c r="H219" s="114">
        <f t="shared" si="84"/>
        <v>812481.5</v>
      </c>
      <c r="I219" s="12">
        <v>0</v>
      </c>
      <c r="J219" s="114">
        <v>0</v>
      </c>
      <c r="K219" s="114">
        <f t="shared" si="85"/>
        <v>0</v>
      </c>
    </row>
    <row r="220" spans="1:11" ht="24.6">
      <c r="A220" s="27" t="s">
        <v>95</v>
      </c>
      <c r="B220" s="133" t="s">
        <v>293</v>
      </c>
      <c r="C220" s="88">
        <v>0</v>
      </c>
      <c r="D220" s="88">
        <v>16317</v>
      </c>
      <c r="E220" s="88">
        <f t="shared" si="86"/>
        <v>16317</v>
      </c>
      <c r="F220" s="114"/>
      <c r="G220" s="114"/>
      <c r="H220" s="114"/>
      <c r="I220" s="84"/>
      <c r="J220" s="114"/>
      <c r="K220" s="114"/>
    </row>
    <row r="221" spans="1:11">
      <c r="A221" s="27" t="s">
        <v>245</v>
      </c>
      <c r="B221" s="36" t="s">
        <v>246</v>
      </c>
      <c r="C221" s="23">
        <v>1446054</v>
      </c>
      <c r="D221" s="88">
        <v>30000</v>
      </c>
      <c r="E221" s="88">
        <f t="shared" si="86"/>
        <v>1476054</v>
      </c>
      <c r="F221" s="23">
        <v>1876075</v>
      </c>
      <c r="G221" s="88">
        <v>0</v>
      </c>
      <c r="H221" s="88">
        <f t="shared" si="84"/>
        <v>1876075</v>
      </c>
      <c r="I221" s="23">
        <v>1876075</v>
      </c>
      <c r="J221" s="88">
        <v>0</v>
      </c>
      <c r="K221" s="88">
        <f t="shared" si="85"/>
        <v>1876075</v>
      </c>
    </row>
    <row r="222" spans="1:11">
      <c r="A222" s="27" t="s">
        <v>247</v>
      </c>
      <c r="B222" s="36" t="s">
        <v>248</v>
      </c>
      <c r="C222" s="23">
        <f>'[1]2026.g budžets_detalizācijā'!K86</f>
        <v>769844</v>
      </c>
      <c r="D222" s="88">
        <v>0</v>
      </c>
      <c r="E222" s="88">
        <f t="shared" si="86"/>
        <v>769844</v>
      </c>
      <c r="F222" s="23">
        <v>769844</v>
      </c>
      <c r="G222" s="88">
        <v>0</v>
      </c>
      <c r="H222" s="88">
        <f t="shared" si="84"/>
        <v>769844</v>
      </c>
      <c r="I222" s="23">
        <v>769844</v>
      </c>
      <c r="J222" s="88">
        <v>0</v>
      </c>
      <c r="K222" s="88">
        <f t="shared" si="85"/>
        <v>769844</v>
      </c>
    </row>
    <row r="223" spans="1:11">
      <c r="A223" s="20" t="s">
        <v>249</v>
      </c>
      <c r="B223" s="41" t="s">
        <v>250</v>
      </c>
      <c r="C223" s="52">
        <f t="shared" ref="C223:K223" si="89">SUM(C183:C222)</f>
        <v>37662418</v>
      </c>
      <c r="D223" s="52">
        <f t="shared" si="89"/>
        <v>11935</v>
      </c>
      <c r="E223" s="52">
        <f t="shared" si="89"/>
        <v>37674353</v>
      </c>
      <c r="F223" s="52">
        <f t="shared" si="89"/>
        <v>42098527.978760868</v>
      </c>
      <c r="G223" s="96">
        <f t="shared" si="89"/>
        <v>-42145</v>
      </c>
      <c r="H223" s="96">
        <f t="shared" si="89"/>
        <v>42056382.978760868</v>
      </c>
      <c r="I223" s="52">
        <f t="shared" si="89"/>
        <v>41386238.71814131</v>
      </c>
      <c r="J223" s="96">
        <f t="shared" si="89"/>
        <v>0</v>
      </c>
      <c r="K223" s="96">
        <f t="shared" si="89"/>
        <v>41386238.71814131</v>
      </c>
    </row>
    <row r="224" spans="1:11">
      <c r="A224" s="58" t="s">
        <v>251</v>
      </c>
      <c r="B224" s="36" t="s">
        <v>252</v>
      </c>
      <c r="C224" s="12">
        <v>3105445</v>
      </c>
      <c r="D224" s="84">
        <v>2653</v>
      </c>
      <c r="E224" s="84">
        <f t="shared" ref="E224:E228" si="90">SUM(C224:D224)</f>
        <v>3108098</v>
      </c>
      <c r="F224" s="12">
        <v>3067104</v>
      </c>
      <c r="G224" s="84">
        <v>0</v>
      </c>
      <c r="H224" s="84">
        <f t="shared" ref="H224:H229" si="91">SUM(F224:G224)</f>
        <v>3067104</v>
      </c>
      <c r="I224" s="12">
        <v>3067104</v>
      </c>
      <c r="J224" s="84">
        <v>0</v>
      </c>
      <c r="K224" s="84">
        <f t="shared" ref="K224:K229" si="92">SUM(I224:J224)</f>
        <v>3067104</v>
      </c>
    </row>
    <row r="225" spans="1:14">
      <c r="A225" s="58" t="s">
        <v>253</v>
      </c>
      <c r="B225" s="36" t="s">
        <v>254</v>
      </c>
      <c r="C225" s="24">
        <v>3052866</v>
      </c>
      <c r="D225" s="88">
        <v>0</v>
      </c>
      <c r="E225" s="88">
        <f t="shared" si="90"/>
        <v>3052866</v>
      </c>
      <c r="F225" s="113">
        <v>2754191</v>
      </c>
      <c r="G225" s="114">
        <v>0</v>
      </c>
      <c r="H225" s="114">
        <f t="shared" si="91"/>
        <v>2754191</v>
      </c>
      <c r="I225" s="113">
        <v>2754191</v>
      </c>
      <c r="J225" s="114">
        <v>0</v>
      </c>
      <c r="K225" s="114">
        <f t="shared" si="92"/>
        <v>2754191</v>
      </c>
    </row>
    <row r="226" spans="1:14">
      <c r="A226" s="58" t="s">
        <v>255</v>
      </c>
      <c r="B226" s="36" t="s">
        <v>256</v>
      </c>
      <c r="C226" s="12">
        <v>383702</v>
      </c>
      <c r="D226" s="84">
        <v>2810</v>
      </c>
      <c r="E226" s="84">
        <f t="shared" si="90"/>
        <v>386512</v>
      </c>
      <c r="F226" s="12">
        <v>400388</v>
      </c>
      <c r="G226" s="84">
        <v>0</v>
      </c>
      <c r="H226" s="84">
        <f t="shared" si="91"/>
        <v>400388</v>
      </c>
      <c r="I226" s="12">
        <v>400388</v>
      </c>
      <c r="J226" s="84">
        <v>0</v>
      </c>
      <c r="K226" s="84">
        <f t="shared" si="92"/>
        <v>400388</v>
      </c>
    </row>
    <row r="227" spans="1:14">
      <c r="A227" s="58" t="s">
        <v>255</v>
      </c>
      <c r="B227" s="36" t="s">
        <v>257</v>
      </c>
      <c r="C227" s="24">
        <v>1675750</v>
      </c>
      <c r="D227" s="88">
        <v>-30000</v>
      </c>
      <c r="E227" s="88">
        <f t="shared" si="90"/>
        <v>1645750</v>
      </c>
      <c r="F227" s="23">
        <v>1746960</v>
      </c>
      <c r="G227" s="88">
        <v>0</v>
      </c>
      <c r="H227" s="88">
        <f t="shared" si="91"/>
        <v>1746960</v>
      </c>
      <c r="I227" s="23">
        <v>1993800</v>
      </c>
      <c r="J227" s="88">
        <v>0</v>
      </c>
      <c r="K227" s="88">
        <f t="shared" si="92"/>
        <v>1993800</v>
      </c>
    </row>
    <row r="228" spans="1:14">
      <c r="A228" s="58" t="s">
        <v>251</v>
      </c>
      <c r="B228" s="36" t="s">
        <v>258</v>
      </c>
      <c r="C228" s="19">
        <v>32300</v>
      </c>
      <c r="D228" s="88">
        <v>0</v>
      </c>
      <c r="E228" s="88">
        <f t="shared" si="90"/>
        <v>32300</v>
      </c>
      <c r="F228" s="113">
        <v>0</v>
      </c>
      <c r="G228" s="114">
        <v>0</v>
      </c>
      <c r="H228" s="114">
        <f t="shared" si="91"/>
        <v>0</v>
      </c>
      <c r="I228" s="113">
        <v>0</v>
      </c>
      <c r="J228" s="114">
        <v>0</v>
      </c>
      <c r="K228" s="114">
        <f t="shared" si="92"/>
        <v>0</v>
      </c>
    </row>
    <row r="229" spans="1:14">
      <c r="A229" s="58" t="s">
        <v>251</v>
      </c>
      <c r="B229" s="36" t="s">
        <v>259</v>
      </c>
      <c r="C229" s="19">
        <v>0</v>
      </c>
      <c r="D229" s="88">
        <v>0</v>
      </c>
      <c r="E229" s="88">
        <f t="shared" ref="E229" si="93">SUM(C229:D229)</f>
        <v>0</v>
      </c>
      <c r="F229" s="113">
        <v>0</v>
      </c>
      <c r="G229" s="114">
        <v>0</v>
      </c>
      <c r="H229" s="114">
        <f t="shared" si="91"/>
        <v>0</v>
      </c>
      <c r="I229" s="113">
        <v>0</v>
      </c>
      <c r="J229" s="114">
        <v>0</v>
      </c>
      <c r="K229" s="114">
        <f t="shared" si="92"/>
        <v>0</v>
      </c>
    </row>
    <row r="230" spans="1:14">
      <c r="A230" s="20" t="s">
        <v>260</v>
      </c>
      <c r="B230" s="41" t="s">
        <v>261</v>
      </c>
      <c r="C230" s="52">
        <f>SUM(C224:C229)</f>
        <v>8250063</v>
      </c>
      <c r="D230" s="52">
        <f t="shared" ref="D230:E230" si="94">SUM(D224:D229)</f>
        <v>-24537</v>
      </c>
      <c r="E230" s="52">
        <f t="shared" si="94"/>
        <v>8225526</v>
      </c>
      <c r="F230" s="52">
        <f>SUM(F224:F229)</f>
        <v>7968643</v>
      </c>
      <c r="G230" s="96">
        <f t="shared" ref="G230" si="95">SUM(G224:G229)</f>
        <v>0</v>
      </c>
      <c r="H230" s="96">
        <f t="shared" ref="H230" si="96">SUM(H224:H229)</f>
        <v>7968643</v>
      </c>
      <c r="I230" s="52">
        <f>SUM(I224:I229)</f>
        <v>8215483</v>
      </c>
      <c r="J230" s="96">
        <f t="shared" ref="J230" si="97">SUM(J224:J229)</f>
        <v>0</v>
      </c>
      <c r="K230" s="96">
        <f t="shared" ref="K230" si="98">SUM(K224:K229)</f>
        <v>8215483</v>
      </c>
    </row>
    <row r="231" spans="1:14">
      <c r="A231" s="20"/>
      <c r="B231" s="41" t="s">
        <v>262</v>
      </c>
      <c r="C231" s="52">
        <f t="shared" ref="C231:K231" si="99">C230+C223+C182+C170+C166+C156+C154+C146+C140+C144</f>
        <v>90991018</v>
      </c>
      <c r="D231" s="52">
        <f t="shared" si="99"/>
        <v>950676</v>
      </c>
      <c r="E231" s="52">
        <f t="shared" si="99"/>
        <v>91941694</v>
      </c>
      <c r="F231" s="52">
        <f t="shared" si="99"/>
        <v>87496399.978760868</v>
      </c>
      <c r="G231" s="96">
        <f t="shared" si="99"/>
        <v>-41131</v>
      </c>
      <c r="H231" s="96">
        <f t="shared" si="99"/>
        <v>87455268.978760868</v>
      </c>
      <c r="I231" s="52">
        <f t="shared" si="99"/>
        <v>79222452.718141317</v>
      </c>
      <c r="J231" s="96">
        <f t="shared" si="99"/>
        <v>0</v>
      </c>
      <c r="K231" s="96">
        <f t="shared" si="99"/>
        <v>79222452.718141317</v>
      </c>
    </row>
    <row r="232" spans="1:14">
      <c r="A232" s="62"/>
      <c r="B232" s="37" t="s">
        <v>263</v>
      </c>
      <c r="C232" s="24">
        <v>2781285</v>
      </c>
      <c r="D232" s="88">
        <v>-48053</v>
      </c>
      <c r="E232" s="88">
        <f t="shared" ref="E232:E233" si="100">SUM(C232:D232)</f>
        <v>2733232</v>
      </c>
      <c r="F232" s="117">
        <v>2673132</v>
      </c>
      <c r="G232" s="118">
        <v>0</v>
      </c>
      <c r="H232" s="118">
        <f t="shared" ref="H232:H235" si="101">SUM(F232:G232)</f>
        <v>2673132</v>
      </c>
      <c r="I232" s="117">
        <v>2437236</v>
      </c>
      <c r="J232" s="118">
        <v>0</v>
      </c>
      <c r="K232" s="118">
        <f t="shared" ref="K232:K235" si="102">SUM(I232:J232)</f>
        <v>2437236</v>
      </c>
    </row>
    <row r="233" spans="1:14">
      <c r="A233" s="62"/>
      <c r="B233" s="37" t="s">
        <v>264</v>
      </c>
      <c r="C233" s="24">
        <v>492076</v>
      </c>
      <c r="D233" s="88">
        <v>48053</v>
      </c>
      <c r="E233" s="88">
        <f t="shared" si="100"/>
        <v>540129</v>
      </c>
      <c r="F233" s="117">
        <v>445293</v>
      </c>
      <c r="G233" s="118">
        <v>0</v>
      </c>
      <c r="H233" s="118">
        <f t="shared" si="101"/>
        <v>445293</v>
      </c>
      <c r="I233" s="117">
        <v>362278</v>
      </c>
      <c r="J233" s="118">
        <v>0</v>
      </c>
      <c r="K233" s="118">
        <f t="shared" si="102"/>
        <v>362278</v>
      </c>
    </row>
    <row r="234" spans="1:14">
      <c r="A234" s="62"/>
      <c r="B234" s="37" t="s">
        <v>265</v>
      </c>
      <c r="C234" s="49">
        <v>0</v>
      </c>
      <c r="D234" s="88">
        <v>130130</v>
      </c>
      <c r="E234" s="88">
        <f t="shared" ref="E234:E235" si="103">SUM(C234:D234)</f>
        <v>130130</v>
      </c>
      <c r="F234" s="49">
        <v>0</v>
      </c>
      <c r="G234" s="91">
        <v>0</v>
      </c>
      <c r="H234" s="91">
        <f t="shared" si="101"/>
        <v>0</v>
      </c>
      <c r="I234" s="49">
        <v>0</v>
      </c>
      <c r="J234" s="91">
        <v>0</v>
      </c>
      <c r="K234" s="91">
        <f t="shared" si="102"/>
        <v>0</v>
      </c>
    </row>
    <row r="235" spans="1:14" ht="24.6">
      <c r="A235" s="62"/>
      <c r="B235" s="38" t="s">
        <v>266</v>
      </c>
      <c r="C235" s="49">
        <v>2141470</v>
      </c>
      <c r="D235" s="88">
        <v>-144259</v>
      </c>
      <c r="E235" s="88">
        <f t="shared" si="103"/>
        <v>1997211</v>
      </c>
      <c r="F235" s="49">
        <v>1038792</v>
      </c>
      <c r="G235" s="91">
        <v>0</v>
      </c>
      <c r="H235" s="91">
        <f t="shared" si="101"/>
        <v>1038792</v>
      </c>
      <c r="I235" s="49">
        <v>0</v>
      </c>
      <c r="J235" s="91">
        <v>0</v>
      </c>
      <c r="K235" s="91">
        <f t="shared" si="102"/>
        <v>0</v>
      </c>
    </row>
    <row r="236" spans="1:14">
      <c r="A236" s="20"/>
      <c r="B236" s="51" t="s">
        <v>267</v>
      </c>
      <c r="C236" s="52">
        <f t="shared" ref="C236:K236" si="104">SUM(C232:C235)</f>
        <v>5414831</v>
      </c>
      <c r="D236" s="52">
        <f t="shared" si="104"/>
        <v>-14129</v>
      </c>
      <c r="E236" s="52">
        <f t="shared" si="104"/>
        <v>5400702</v>
      </c>
      <c r="F236" s="52">
        <f t="shared" si="104"/>
        <v>4157217</v>
      </c>
      <c r="G236" s="96">
        <f t="shared" si="104"/>
        <v>0</v>
      </c>
      <c r="H236" s="96">
        <f t="shared" si="104"/>
        <v>4157217</v>
      </c>
      <c r="I236" s="52">
        <f t="shared" si="104"/>
        <v>2799514</v>
      </c>
      <c r="J236" s="96">
        <f t="shared" si="104"/>
        <v>0</v>
      </c>
      <c r="K236" s="96">
        <f t="shared" si="104"/>
        <v>2799514</v>
      </c>
    </row>
    <row r="237" spans="1:14">
      <c r="A237" s="41"/>
      <c r="B237" s="51" t="s">
        <v>268</v>
      </c>
      <c r="C237" s="52">
        <f t="shared" ref="C237:K237" si="105">C236+C230+C223+C182+C170+C166+C156+C154+C146+C140+C144</f>
        <v>96405849</v>
      </c>
      <c r="D237" s="52">
        <f t="shared" si="105"/>
        <v>936547</v>
      </c>
      <c r="E237" s="52">
        <f t="shared" si="105"/>
        <v>97342396</v>
      </c>
      <c r="F237" s="52">
        <f t="shared" si="105"/>
        <v>91653616.978760868</v>
      </c>
      <c r="G237" s="52">
        <f t="shared" si="105"/>
        <v>-41131</v>
      </c>
      <c r="H237" s="52">
        <f t="shared" si="105"/>
        <v>91612485.978760868</v>
      </c>
      <c r="I237" s="52">
        <f t="shared" si="105"/>
        <v>82021966.718141317</v>
      </c>
      <c r="J237" s="52">
        <f t="shared" si="105"/>
        <v>0</v>
      </c>
      <c r="K237" s="52">
        <f t="shared" si="105"/>
        <v>82021966.718141317</v>
      </c>
    </row>
    <row r="238" spans="1:14">
      <c r="A238" s="5"/>
      <c r="B238" s="5"/>
    </row>
    <row r="239" spans="1:14">
      <c r="A239" s="5"/>
      <c r="B239" s="63"/>
      <c r="C239" s="64">
        <f t="shared" ref="C239:K239" si="106">C111-C237</f>
        <v>0.40775001049041748</v>
      </c>
      <c r="D239" s="64">
        <f t="shared" si="106"/>
        <v>0</v>
      </c>
      <c r="E239" s="64">
        <f t="shared" si="106"/>
        <v>0.40775001049041748</v>
      </c>
      <c r="F239" s="64">
        <f t="shared" si="106"/>
        <v>0.12053199112415314</v>
      </c>
      <c r="G239" s="64">
        <f t="shared" si="106"/>
        <v>0</v>
      </c>
      <c r="H239" s="64">
        <f t="shared" si="106"/>
        <v>0.12053199112415314</v>
      </c>
      <c r="I239" s="64">
        <f t="shared" si="106"/>
        <v>0.13529796898365021</v>
      </c>
      <c r="J239" s="64">
        <f t="shared" si="106"/>
        <v>0</v>
      </c>
      <c r="K239" s="64">
        <f t="shared" si="106"/>
        <v>0.13529796898365021</v>
      </c>
    </row>
    <row r="240" spans="1:14" s="67" customFormat="1">
      <c r="A240"/>
      <c r="B240" s="65"/>
      <c r="C240" s="2"/>
      <c r="D240" s="2"/>
      <c r="E240" s="2"/>
      <c r="F240" s="2"/>
      <c r="G240" s="2"/>
      <c r="H240" s="2"/>
      <c r="I240" s="66"/>
      <c r="J240" s="2"/>
      <c r="K240" s="2"/>
      <c r="L240"/>
      <c r="M240"/>
      <c r="N240"/>
    </row>
    <row r="241" spans="1:11" ht="15.6">
      <c r="A241" s="199" t="s">
        <v>385</v>
      </c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</row>
    <row r="243" spans="1:11" ht="15" customHeight="1"/>
    <row r="244" spans="1:11" ht="15.6">
      <c r="A244" s="75" t="s">
        <v>395</v>
      </c>
      <c r="B244" s="63"/>
      <c r="C244" s="1"/>
      <c r="D244" s="1"/>
      <c r="E244" s="1"/>
      <c r="F244" s="4"/>
      <c r="G244" s="4"/>
      <c r="H244" s="4"/>
      <c r="I244" s="4"/>
      <c r="J244" s="4"/>
      <c r="K244" s="4"/>
    </row>
    <row r="245" spans="1:11" ht="15.6">
      <c r="A245" s="75" t="s">
        <v>0</v>
      </c>
      <c r="B245" s="63"/>
      <c r="C245" s="1"/>
      <c r="D245" s="1"/>
      <c r="E245" s="1"/>
      <c r="F245" s="4"/>
      <c r="G245" s="4"/>
      <c r="H245" s="4"/>
      <c r="I245" s="4"/>
      <c r="J245" s="4"/>
      <c r="K245" s="4"/>
    </row>
    <row r="246" spans="1:11" ht="15.6">
      <c r="A246" s="75" t="s">
        <v>388</v>
      </c>
      <c r="B246" s="63"/>
      <c r="C246" s="1"/>
      <c r="D246" s="1"/>
      <c r="E246" s="1"/>
      <c r="F246" s="4"/>
      <c r="G246" s="4"/>
      <c r="H246" s="4"/>
      <c r="I246" s="4"/>
      <c r="J246" s="4"/>
      <c r="K246" s="4"/>
    </row>
    <row r="247" spans="1:11" ht="15.6">
      <c r="A247" s="75"/>
      <c r="B247" s="63"/>
      <c r="C247" s="1"/>
      <c r="D247" s="1"/>
      <c r="E247" s="1"/>
      <c r="F247" s="4"/>
      <c r="G247" s="4"/>
      <c r="H247" s="4"/>
      <c r="I247" s="4"/>
      <c r="J247" s="4"/>
      <c r="K247" s="4"/>
    </row>
    <row r="248" spans="1:11" ht="15.6">
      <c r="A248" s="144" t="s">
        <v>395</v>
      </c>
      <c r="B248" s="75"/>
      <c r="C248" s="1"/>
      <c r="D248" s="1"/>
      <c r="E248" s="1"/>
      <c r="F248" s="4"/>
      <c r="G248" s="4"/>
      <c r="H248" s="4"/>
      <c r="I248" s="4"/>
      <c r="J248" s="4"/>
      <c r="K248" s="4"/>
    </row>
    <row r="249" spans="1:11">
      <c r="A249" s="144" t="s">
        <v>0</v>
      </c>
      <c r="B249" s="144"/>
      <c r="C249" s="1"/>
      <c r="D249" s="1"/>
      <c r="E249" s="1"/>
      <c r="F249" s="4"/>
      <c r="G249" s="4"/>
      <c r="H249" s="4"/>
      <c r="I249" s="4"/>
      <c r="J249" s="4"/>
      <c r="K249" s="4"/>
    </row>
    <row r="250" spans="1:11">
      <c r="A250" s="144" t="s">
        <v>389</v>
      </c>
      <c r="B250" s="144"/>
      <c r="C250" s="1"/>
      <c r="D250" s="1"/>
      <c r="E250" s="1"/>
      <c r="F250" s="4"/>
      <c r="G250" s="4"/>
      <c r="H250" s="4"/>
      <c r="I250" s="4"/>
      <c r="J250" s="4"/>
      <c r="K250" s="4"/>
    </row>
    <row r="251" spans="1:11">
      <c r="A251" s="76"/>
      <c r="B251" s="63"/>
      <c r="C251" s="80"/>
      <c r="D251" s="80"/>
      <c r="E251" s="80"/>
      <c r="I251" s="79"/>
    </row>
    <row r="252" spans="1:11" ht="15.6">
      <c r="A252" s="78"/>
      <c r="B252" s="185" t="s">
        <v>269</v>
      </c>
      <c r="C252" s="1"/>
      <c r="D252" s="1"/>
      <c r="E252" s="1"/>
      <c r="I252" s="79"/>
    </row>
    <row r="253" spans="1:11">
      <c r="A253" s="77" t="s">
        <v>2</v>
      </c>
      <c r="B253" s="137"/>
      <c r="C253" s="98" t="s">
        <v>4</v>
      </c>
      <c r="D253" s="98" t="s">
        <v>285</v>
      </c>
      <c r="E253" s="98" t="s">
        <v>286</v>
      </c>
      <c r="F253" s="136"/>
      <c r="G253" s="136"/>
      <c r="H253" s="136"/>
      <c r="I253" s="136"/>
      <c r="J253" s="136"/>
      <c r="K253" s="136"/>
    </row>
    <row r="254" spans="1:11">
      <c r="A254" s="9" t="s">
        <v>270</v>
      </c>
      <c r="B254" s="124" t="s">
        <v>271</v>
      </c>
      <c r="C254" s="99">
        <v>0</v>
      </c>
      <c r="D254" s="99">
        <v>500</v>
      </c>
      <c r="E254" s="99">
        <f>SUM(C254:D254)</f>
        <v>500</v>
      </c>
      <c r="F254" s="63"/>
      <c r="G254" s="63"/>
      <c r="H254" s="63"/>
      <c r="I254" s="63"/>
      <c r="J254" s="63"/>
      <c r="K254" s="63"/>
    </row>
    <row r="255" spans="1:11">
      <c r="A255" s="9" t="s">
        <v>272</v>
      </c>
      <c r="B255" s="124" t="s">
        <v>273</v>
      </c>
      <c r="C255" s="99">
        <v>0</v>
      </c>
      <c r="D255" s="99">
        <v>0</v>
      </c>
      <c r="E255" s="99">
        <f t="shared" ref="E255:E257" si="107">SUM(C255:D255)</f>
        <v>0</v>
      </c>
      <c r="F255" s="63"/>
      <c r="G255" s="63"/>
      <c r="H255" s="63"/>
      <c r="I255" s="63"/>
      <c r="J255" s="63"/>
      <c r="K255" s="63"/>
    </row>
    <row r="256" spans="1:11">
      <c r="A256" s="9" t="s">
        <v>274</v>
      </c>
      <c r="B256" s="124" t="s">
        <v>275</v>
      </c>
      <c r="C256" s="99">
        <v>0</v>
      </c>
      <c r="D256" s="99">
        <v>300</v>
      </c>
      <c r="E256" s="99">
        <f t="shared" si="107"/>
        <v>300</v>
      </c>
      <c r="F256" s="63"/>
      <c r="G256" s="63"/>
      <c r="H256" s="63"/>
      <c r="I256" s="63"/>
      <c r="J256" s="63"/>
      <c r="K256" s="63"/>
    </row>
    <row r="257" spans="1:11">
      <c r="A257" s="9"/>
      <c r="B257" s="124" t="s">
        <v>276</v>
      </c>
      <c r="C257" s="99">
        <v>46286</v>
      </c>
      <c r="D257" s="99">
        <v>0</v>
      </c>
      <c r="E257" s="99">
        <f t="shared" si="107"/>
        <v>46286</v>
      </c>
      <c r="F257" s="63"/>
      <c r="G257" s="63"/>
      <c r="H257" s="63"/>
      <c r="I257" s="63"/>
      <c r="J257" s="63"/>
      <c r="K257" s="63"/>
    </row>
    <row r="258" spans="1:11">
      <c r="A258" s="81"/>
      <c r="B258" s="138" t="s">
        <v>10</v>
      </c>
      <c r="C258" s="100">
        <f>SUM(C254:C257)</f>
        <v>46286</v>
      </c>
      <c r="D258" s="100">
        <f>SUM(D254:D257)</f>
        <v>800</v>
      </c>
      <c r="E258" s="100">
        <f>SUM(E254:E257)</f>
        <v>47086</v>
      </c>
      <c r="F258" s="5"/>
      <c r="G258" s="5"/>
      <c r="H258" s="5"/>
      <c r="I258" s="5"/>
      <c r="J258" s="5"/>
      <c r="K258" s="5"/>
    </row>
    <row r="259" spans="1:11" ht="15.6">
      <c r="A259" s="78"/>
      <c r="B259" s="185" t="s">
        <v>277</v>
      </c>
      <c r="C259" s="141"/>
      <c r="D259" s="141"/>
      <c r="E259" s="141"/>
      <c r="F259" s="45"/>
      <c r="G259" s="45"/>
      <c r="H259" s="45"/>
      <c r="I259" s="45"/>
      <c r="J259" s="45"/>
      <c r="K259" s="45"/>
    </row>
    <row r="260" spans="1:11">
      <c r="A260" s="32" t="s">
        <v>2</v>
      </c>
      <c r="B260" s="139" t="s">
        <v>3</v>
      </c>
      <c r="C260" s="98" t="s">
        <v>4</v>
      </c>
      <c r="D260" s="98" t="s">
        <v>285</v>
      </c>
      <c r="E260" s="98" t="s">
        <v>286</v>
      </c>
      <c r="F260" s="136"/>
      <c r="G260" s="136"/>
      <c r="H260" s="136"/>
      <c r="I260" s="136"/>
      <c r="J260" s="136"/>
      <c r="K260" s="136"/>
    </row>
    <row r="261" spans="1:11">
      <c r="A261" s="16" t="s">
        <v>190</v>
      </c>
      <c r="B261" s="124" t="s">
        <v>278</v>
      </c>
      <c r="C261" s="99">
        <v>42821</v>
      </c>
      <c r="D261" s="99">
        <v>500</v>
      </c>
      <c r="E261" s="99">
        <f>SUM(C261:D261)</f>
        <v>43321</v>
      </c>
      <c r="F261" s="63"/>
      <c r="G261" s="63"/>
      <c r="H261" s="63"/>
      <c r="I261" s="63"/>
      <c r="J261" s="63"/>
      <c r="K261" s="63"/>
    </row>
    <row r="262" spans="1:11">
      <c r="A262" s="30" t="s">
        <v>214</v>
      </c>
      <c r="B262" s="140" t="s">
        <v>279</v>
      </c>
      <c r="C262" s="99">
        <v>0</v>
      </c>
      <c r="D262" s="99"/>
      <c r="E262" s="99">
        <f t="shared" ref="E262:E265" si="108">SUM(C262:D262)</f>
        <v>0</v>
      </c>
      <c r="F262" s="63"/>
      <c r="G262" s="63"/>
      <c r="H262" s="63"/>
      <c r="I262" s="63"/>
      <c r="J262" s="63"/>
      <c r="K262" s="63"/>
    </row>
    <row r="263" spans="1:11">
      <c r="A263" s="30" t="s">
        <v>249</v>
      </c>
      <c r="B263" s="140" t="s">
        <v>280</v>
      </c>
      <c r="C263" s="99">
        <v>0</v>
      </c>
      <c r="D263" s="99"/>
      <c r="E263" s="99">
        <f t="shared" si="108"/>
        <v>0</v>
      </c>
      <c r="F263" s="63"/>
      <c r="G263" s="63"/>
      <c r="H263" s="63"/>
      <c r="I263" s="63"/>
      <c r="J263" s="63"/>
      <c r="K263" s="63"/>
    </row>
    <row r="264" spans="1:11">
      <c r="A264" s="30" t="s">
        <v>260</v>
      </c>
      <c r="B264" s="140" t="s">
        <v>281</v>
      </c>
      <c r="C264" s="99">
        <v>3465</v>
      </c>
      <c r="D264" s="99">
        <v>300</v>
      </c>
      <c r="E264" s="99">
        <f t="shared" si="108"/>
        <v>3765</v>
      </c>
      <c r="F264" s="63"/>
      <c r="G264" s="63"/>
      <c r="H264" s="63"/>
      <c r="I264" s="63"/>
      <c r="J264" s="63"/>
      <c r="K264" s="63"/>
    </row>
    <row r="265" spans="1:11">
      <c r="A265" s="30"/>
      <c r="B265" s="124" t="s">
        <v>282</v>
      </c>
      <c r="C265" s="99">
        <v>0</v>
      </c>
      <c r="D265" s="99"/>
      <c r="E265" s="99">
        <f t="shared" si="108"/>
        <v>0</v>
      </c>
      <c r="F265" s="63"/>
      <c r="G265" s="63"/>
      <c r="H265" s="63"/>
      <c r="I265" s="63"/>
      <c r="J265" s="63"/>
      <c r="K265" s="63"/>
    </row>
    <row r="266" spans="1:11">
      <c r="A266" s="81"/>
      <c r="B266" s="135" t="s">
        <v>283</v>
      </c>
      <c r="C266" s="100">
        <f>SUM(C261:C265)</f>
        <v>46286</v>
      </c>
      <c r="D266" s="100">
        <f>SUM(D261:D265)</f>
        <v>800</v>
      </c>
      <c r="E266" s="100">
        <f>SUM(E261:E265)</f>
        <v>47086</v>
      </c>
      <c r="F266" s="5"/>
      <c r="G266" s="5"/>
      <c r="H266" s="5"/>
      <c r="I266" s="5"/>
      <c r="J266" s="5"/>
      <c r="K266" s="5"/>
    </row>
    <row r="267" spans="1:11">
      <c r="C267" s="1"/>
      <c r="D267" s="1"/>
      <c r="E267" s="1"/>
      <c r="I267" s="2"/>
    </row>
    <row r="268" spans="1:11">
      <c r="C268" s="1"/>
      <c r="D268" s="1"/>
      <c r="E268" s="1"/>
      <c r="I268" s="2"/>
    </row>
    <row r="269" spans="1:11" ht="15.6" customHeight="1">
      <c r="A269" s="200" t="s">
        <v>386</v>
      </c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</row>
  </sheetData>
  <mergeCells count="4">
    <mergeCell ref="A241:K241"/>
    <mergeCell ref="A269:K269"/>
    <mergeCell ref="A9:K9"/>
    <mergeCell ref="A114:K114"/>
  </mergeCells>
  <pageMargins left="0.70866141732283472" right="0.70866141732283472" top="0.74803149606299213" bottom="0.74803149606299213" header="0.31496062992125984" footer="0.31496062992125984"/>
  <pageSetup paperSize="9" scale="72" fitToWidth="0" orientation="landscape" r:id="rId1"/>
  <rowBreaks count="2" manualBreakCount="2">
    <brk id="116" max="16383" man="1"/>
    <brk id="225" max="8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2B99-3F64-4DEB-826A-219DF271FB0D}">
  <dimension ref="A1:F58"/>
  <sheetViews>
    <sheetView topLeftCell="A42" zoomScaleNormal="100" workbookViewId="0">
      <selection activeCell="E5" sqref="E5"/>
    </sheetView>
  </sheetViews>
  <sheetFormatPr defaultColWidth="9.109375" defaultRowHeight="14.4"/>
  <cols>
    <col min="1" max="1" width="57.109375" bestFit="1" customWidth="1"/>
    <col min="2" max="2" width="10.44140625" bestFit="1" customWidth="1"/>
    <col min="3" max="3" width="13.44140625" style="149" bestFit="1" customWidth="1"/>
    <col min="4" max="4" width="10.88671875" style="149" bestFit="1" customWidth="1"/>
    <col min="5" max="5" width="13.44140625" style="149" bestFit="1" customWidth="1"/>
    <col min="6" max="6" width="11.33203125" style="149" bestFit="1" customWidth="1"/>
  </cols>
  <sheetData>
    <row r="1" spans="1:6" s="202" customFormat="1" ht="20.100000000000001" customHeight="1">
      <c r="A1" s="75" t="s">
        <v>387</v>
      </c>
      <c r="B1" s="63"/>
      <c r="C1" s="150"/>
      <c r="D1" s="150"/>
      <c r="E1" s="150"/>
      <c r="F1" s="160"/>
    </row>
    <row r="2" spans="1:6" ht="15.6">
      <c r="A2" s="75" t="s">
        <v>0</v>
      </c>
      <c r="B2" s="63"/>
      <c r="C2" s="150"/>
      <c r="D2" s="150"/>
      <c r="E2" s="150"/>
    </row>
    <row r="3" spans="1:6" ht="15.6">
      <c r="A3" s="75" t="s">
        <v>388</v>
      </c>
      <c r="B3" s="63"/>
      <c r="C3" s="150"/>
      <c r="D3" s="150"/>
      <c r="E3" s="150"/>
    </row>
    <row r="4" spans="1:6" ht="15.6">
      <c r="A4" s="75"/>
      <c r="B4" s="63"/>
      <c r="C4" s="150"/>
      <c r="D4" s="150"/>
      <c r="E4" s="150"/>
    </row>
    <row r="5" spans="1:6" ht="17.25" customHeight="1">
      <c r="A5" s="144" t="s">
        <v>387</v>
      </c>
      <c r="B5" s="75"/>
      <c r="C5" s="151"/>
      <c r="D5" s="151"/>
      <c r="E5" s="151"/>
    </row>
    <row r="6" spans="1:6">
      <c r="A6" s="144" t="s">
        <v>0</v>
      </c>
      <c r="B6" s="144"/>
      <c r="C6" s="152"/>
      <c r="D6" s="152"/>
      <c r="E6" s="152"/>
    </row>
    <row r="7" spans="1:6">
      <c r="A7" s="144" t="s">
        <v>389</v>
      </c>
      <c r="B7" s="144"/>
      <c r="C7" s="153"/>
      <c r="D7" s="153"/>
      <c r="E7" s="153"/>
    </row>
    <row r="8" spans="1:6">
      <c r="A8" s="145"/>
      <c r="B8" s="145"/>
      <c r="C8" s="154"/>
      <c r="D8" s="154"/>
      <c r="E8" s="154"/>
    </row>
    <row r="9" spans="1:6" ht="31.2" customHeight="1">
      <c r="A9" s="201" t="s">
        <v>374</v>
      </c>
      <c r="B9" s="201"/>
      <c r="C9" s="201"/>
      <c r="D9" s="201"/>
      <c r="E9" s="201"/>
    </row>
    <row r="10" spans="1:6" ht="20.399999999999999">
      <c r="A10" s="194" t="s">
        <v>373</v>
      </c>
      <c r="B10" s="194" t="s">
        <v>372</v>
      </c>
      <c r="C10" s="155" t="s">
        <v>375</v>
      </c>
      <c r="D10" s="155" t="s">
        <v>370</v>
      </c>
      <c r="E10" s="155" t="s">
        <v>376</v>
      </c>
    </row>
    <row r="11" spans="1:6">
      <c r="A11" s="195"/>
      <c r="B11" s="195"/>
      <c r="C11" s="156" t="s">
        <v>368</v>
      </c>
      <c r="D11" s="156" t="s">
        <v>368</v>
      </c>
      <c r="E11" s="156" t="s">
        <v>368</v>
      </c>
    </row>
    <row r="12" spans="1:6">
      <c r="A12" s="148"/>
      <c r="B12" s="148"/>
      <c r="C12" s="157"/>
      <c r="D12" s="157"/>
      <c r="E12" s="157"/>
    </row>
    <row r="13" spans="1:6">
      <c r="A13" s="146" t="s">
        <v>377</v>
      </c>
      <c r="B13" s="146"/>
      <c r="C13" s="147"/>
      <c r="D13" s="147"/>
      <c r="E13" s="147"/>
    </row>
    <row r="14" spans="1:6">
      <c r="A14" s="173" t="s">
        <v>378</v>
      </c>
      <c r="B14" s="173"/>
      <c r="C14" s="174">
        <f>SUM(C15:C17)</f>
        <v>5414831</v>
      </c>
      <c r="D14" s="174">
        <f t="shared" ref="D14:E14" si="0">SUM(D15:D17)</f>
        <v>-14129</v>
      </c>
      <c r="E14" s="174">
        <f t="shared" si="0"/>
        <v>5400702</v>
      </c>
    </row>
    <row r="15" spans="1:6">
      <c r="A15" s="175" t="s">
        <v>379</v>
      </c>
      <c r="B15" s="175" t="s">
        <v>381</v>
      </c>
      <c r="C15" s="176">
        <v>3273361</v>
      </c>
      <c r="D15" s="176">
        <v>0</v>
      </c>
      <c r="E15" s="176">
        <f>SUM(C15:D15)</f>
        <v>3273361</v>
      </c>
    </row>
    <row r="16" spans="1:6">
      <c r="A16" s="175" t="s">
        <v>296</v>
      </c>
      <c r="B16" s="175" t="s">
        <v>295</v>
      </c>
      <c r="C16" s="176">
        <v>0</v>
      </c>
      <c r="D16" s="176">
        <v>130130</v>
      </c>
      <c r="E16" s="176">
        <f>SUM(C16:D16)</f>
        <v>130130</v>
      </c>
    </row>
    <row r="17" spans="1:5">
      <c r="A17" s="175" t="s">
        <v>380</v>
      </c>
      <c r="B17" s="175" t="s">
        <v>382</v>
      </c>
      <c r="C17" s="176">
        <v>2141470</v>
      </c>
      <c r="D17" s="176">
        <v>-144259</v>
      </c>
      <c r="E17" s="176">
        <f>SUM(C17:D17)</f>
        <v>1997211</v>
      </c>
    </row>
    <row r="18" spans="1:5">
      <c r="A18" s="134"/>
      <c r="B18" s="134"/>
      <c r="C18" s="177"/>
      <c r="D18" s="177"/>
      <c r="E18" s="177"/>
    </row>
    <row r="19" spans="1:5" ht="20.100000000000001" customHeight="1">
      <c r="A19" s="173" t="s">
        <v>367</v>
      </c>
      <c r="B19" s="173"/>
      <c r="C19" s="178">
        <f>SUM(C20:C29)</f>
        <v>90991018</v>
      </c>
      <c r="D19" s="178">
        <f t="shared" ref="D19:E19" si="1">SUM(D20:D29)</f>
        <v>950676</v>
      </c>
      <c r="E19" s="178">
        <f t="shared" si="1"/>
        <v>91941694</v>
      </c>
    </row>
    <row r="20" spans="1:5">
      <c r="A20" s="179" t="s">
        <v>366</v>
      </c>
      <c r="B20" s="179" t="s">
        <v>156</v>
      </c>
      <c r="C20" s="180">
        <v>15427024</v>
      </c>
      <c r="D20" s="180">
        <v>-76484</v>
      </c>
      <c r="E20" s="180">
        <v>15350540</v>
      </c>
    </row>
    <row r="21" spans="1:5">
      <c r="A21" s="181" t="s">
        <v>365</v>
      </c>
      <c r="B21" s="181" t="s">
        <v>160</v>
      </c>
      <c r="C21" s="182">
        <v>243652</v>
      </c>
      <c r="D21" s="182">
        <v>70646</v>
      </c>
      <c r="E21" s="182">
        <v>314298</v>
      </c>
    </row>
    <row r="22" spans="1:5">
      <c r="A22" s="181" t="s">
        <v>364</v>
      </c>
      <c r="B22" s="181" t="s">
        <v>164</v>
      </c>
      <c r="C22" s="182">
        <v>1835274</v>
      </c>
      <c r="D22" s="182">
        <v>47837</v>
      </c>
      <c r="E22" s="182">
        <v>1883111</v>
      </c>
    </row>
    <row r="23" spans="1:5">
      <c r="A23" s="181" t="s">
        <v>363</v>
      </c>
      <c r="B23" s="181" t="s">
        <v>175</v>
      </c>
      <c r="C23" s="182">
        <v>12752889</v>
      </c>
      <c r="D23" s="182">
        <v>0</v>
      </c>
      <c r="E23" s="182">
        <v>12752889</v>
      </c>
    </row>
    <row r="24" spans="1:5">
      <c r="A24" s="181" t="s">
        <v>362</v>
      </c>
      <c r="B24" s="181" t="s">
        <v>179</v>
      </c>
      <c r="C24" s="182">
        <v>276060</v>
      </c>
      <c r="D24" s="182">
        <v>6000</v>
      </c>
      <c r="E24" s="182">
        <v>282060</v>
      </c>
    </row>
    <row r="25" spans="1:5">
      <c r="A25" s="181" t="s">
        <v>361</v>
      </c>
      <c r="B25" s="181" t="s">
        <v>190</v>
      </c>
      <c r="C25" s="182">
        <v>9141809</v>
      </c>
      <c r="D25" s="182">
        <v>932247</v>
      </c>
      <c r="E25" s="182">
        <v>10074056</v>
      </c>
    </row>
    <row r="26" spans="1:5">
      <c r="A26" s="181" t="s">
        <v>360</v>
      </c>
      <c r="B26" s="181" t="s">
        <v>196</v>
      </c>
      <c r="C26" s="182">
        <v>572141</v>
      </c>
      <c r="D26" s="182">
        <v>3181</v>
      </c>
      <c r="E26" s="182">
        <v>575322</v>
      </c>
    </row>
    <row r="27" spans="1:5">
      <c r="A27" s="181" t="s">
        <v>359</v>
      </c>
      <c r="B27" s="181" t="s">
        <v>214</v>
      </c>
      <c r="C27" s="182">
        <v>4829688</v>
      </c>
      <c r="D27" s="182">
        <v>-20149</v>
      </c>
      <c r="E27" s="182">
        <v>4809539</v>
      </c>
    </row>
    <row r="28" spans="1:5">
      <c r="A28" s="181" t="s">
        <v>280</v>
      </c>
      <c r="B28" s="181" t="s">
        <v>249</v>
      </c>
      <c r="C28" s="182">
        <v>37662418</v>
      </c>
      <c r="D28" s="182">
        <v>11935</v>
      </c>
      <c r="E28" s="182">
        <v>37674353</v>
      </c>
    </row>
    <row r="29" spans="1:5">
      <c r="A29" s="181" t="s">
        <v>281</v>
      </c>
      <c r="B29" s="181" t="s">
        <v>260</v>
      </c>
      <c r="C29" s="182">
        <v>8250063</v>
      </c>
      <c r="D29" s="182">
        <v>-24537</v>
      </c>
      <c r="E29" s="182">
        <v>8225526</v>
      </c>
    </row>
    <row r="30" spans="1:5" ht="20.100000000000001" customHeight="1">
      <c r="A30" s="196" t="s">
        <v>358</v>
      </c>
      <c r="B30" s="197"/>
      <c r="C30" s="197"/>
      <c r="D30" s="197"/>
      <c r="E30" s="198"/>
    </row>
    <row r="31" spans="1:5">
      <c r="A31" s="183" t="s">
        <v>357</v>
      </c>
      <c r="B31" s="183" t="s">
        <v>356</v>
      </c>
      <c r="C31" s="184">
        <v>39717115</v>
      </c>
      <c r="D31" s="184">
        <v>28811</v>
      </c>
      <c r="E31" s="184">
        <v>39745926</v>
      </c>
    </row>
    <row r="32" spans="1:5">
      <c r="A32" s="181" t="s">
        <v>355</v>
      </c>
      <c r="B32" s="181" t="s">
        <v>354</v>
      </c>
      <c r="C32" s="182">
        <v>30078207</v>
      </c>
      <c r="D32" s="182">
        <v>-14466</v>
      </c>
      <c r="E32" s="182">
        <v>30063741</v>
      </c>
    </row>
    <row r="33" spans="1:6">
      <c r="A33" s="181" t="s">
        <v>353</v>
      </c>
      <c r="B33" s="181" t="s">
        <v>352</v>
      </c>
      <c r="C33" s="182">
        <v>9638908</v>
      </c>
      <c r="D33" s="182">
        <v>43277</v>
      </c>
      <c r="E33" s="182">
        <v>9682185</v>
      </c>
    </row>
    <row r="34" spans="1:6">
      <c r="A34" s="183" t="s">
        <v>351</v>
      </c>
      <c r="B34" s="183" t="s">
        <v>350</v>
      </c>
      <c r="C34" s="184">
        <v>18299439</v>
      </c>
      <c r="D34" s="184">
        <v>-330237</v>
      </c>
      <c r="E34" s="184">
        <v>17969202</v>
      </c>
    </row>
    <row r="35" spans="1:6">
      <c r="A35" s="181" t="s">
        <v>349</v>
      </c>
      <c r="B35" s="181" t="s">
        <v>348</v>
      </c>
      <c r="C35" s="182">
        <v>187898</v>
      </c>
      <c r="D35" s="182">
        <v>21311</v>
      </c>
      <c r="E35" s="182">
        <v>209209</v>
      </c>
      <c r="F35" s="160"/>
    </row>
    <row r="36" spans="1:6">
      <c r="A36" s="181" t="s">
        <v>347</v>
      </c>
      <c r="B36" s="181" t="s">
        <v>346</v>
      </c>
      <c r="C36" s="182">
        <v>14456191</v>
      </c>
      <c r="D36" s="182">
        <v>-392195</v>
      </c>
      <c r="E36" s="182">
        <v>14063996</v>
      </c>
      <c r="F36" s="160"/>
    </row>
    <row r="37" spans="1:6" ht="21.6">
      <c r="A37" s="181" t="s">
        <v>345</v>
      </c>
      <c r="B37" s="181" t="s">
        <v>344</v>
      </c>
      <c r="C37" s="182">
        <v>3457750</v>
      </c>
      <c r="D37" s="182">
        <v>38297</v>
      </c>
      <c r="E37" s="182">
        <v>3496047</v>
      </c>
    </row>
    <row r="38" spans="1:6">
      <c r="A38" s="181" t="s">
        <v>343</v>
      </c>
      <c r="B38" s="181" t="s">
        <v>342</v>
      </c>
      <c r="C38" s="182">
        <v>13052</v>
      </c>
      <c r="D38" s="182">
        <v>0</v>
      </c>
      <c r="E38" s="182">
        <v>13052</v>
      </c>
    </row>
    <row r="39" spans="1:6">
      <c r="A39" s="181" t="s">
        <v>341</v>
      </c>
      <c r="B39" s="181" t="s">
        <v>340</v>
      </c>
      <c r="C39" s="182">
        <v>184548</v>
      </c>
      <c r="D39" s="182">
        <v>2350</v>
      </c>
      <c r="E39" s="182">
        <v>186898</v>
      </c>
    </row>
    <row r="40" spans="1:6">
      <c r="A40" s="183" t="s">
        <v>339</v>
      </c>
      <c r="B40" s="183" t="s">
        <v>338</v>
      </c>
      <c r="C40" s="184">
        <v>1424825</v>
      </c>
      <c r="D40" s="184">
        <v>-22646</v>
      </c>
      <c r="E40" s="184">
        <v>1402179</v>
      </c>
    </row>
    <row r="41" spans="1:6">
      <c r="A41" s="181" t="s">
        <v>337</v>
      </c>
      <c r="B41" s="181" t="s">
        <v>336</v>
      </c>
      <c r="C41" s="182">
        <v>1424825</v>
      </c>
      <c r="D41" s="182">
        <v>-22646</v>
      </c>
      <c r="E41" s="182">
        <v>1402179</v>
      </c>
    </row>
    <row r="42" spans="1:6">
      <c r="A42" s="183" t="s">
        <v>335</v>
      </c>
      <c r="B42" s="183" t="s">
        <v>334</v>
      </c>
      <c r="C42" s="184">
        <v>1250000</v>
      </c>
      <c r="D42" s="184">
        <v>0</v>
      </c>
      <c r="E42" s="184">
        <v>1250000</v>
      </c>
    </row>
    <row r="43" spans="1:6">
      <c r="A43" s="181" t="s">
        <v>333</v>
      </c>
      <c r="B43" s="181" t="s">
        <v>332</v>
      </c>
      <c r="C43" s="182">
        <v>120000</v>
      </c>
      <c r="D43" s="182">
        <v>0</v>
      </c>
      <c r="E43" s="182">
        <v>120000</v>
      </c>
    </row>
    <row r="44" spans="1:6">
      <c r="A44" s="181" t="s">
        <v>331</v>
      </c>
      <c r="B44" s="181" t="s">
        <v>330</v>
      </c>
      <c r="C44" s="182">
        <v>1130000</v>
      </c>
      <c r="D44" s="182">
        <v>0</v>
      </c>
      <c r="E44" s="182">
        <v>1130000</v>
      </c>
    </row>
    <row r="45" spans="1:6">
      <c r="A45" s="183" t="s">
        <v>329</v>
      </c>
      <c r="B45" s="183" t="s">
        <v>328</v>
      </c>
      <c r="C45" s="184">
        <v>16986657</v>
      </c>
      <c r="D45" s="184">
        <v>1259468</v>
      </c>
      <c r="E45" s="184">
        <v>18246125</v>
      </c>
    </row>
    <row r="46" spans="1:6">
      <c r="A46" s="181" t="s">
        <v>327</v>
      </c>
      <c r="B46" s="181" t="s">
        <v>326</v>
      </c>
      <c r="C46" s="182">
        <v>165189</v>
      </c>
      <c r="D46" s="182">
        <v>-4250</v>
      </c>
      <c r="E46" s="182">
        <v>160939</v>
      </c>
    </row>
    <row r="47" spans="1:6">
      <c r="A47" s="181" t="s">
        <v>325</v>
      </c>
      <c r="B47" s="181" t="s">
        <v>324</v>
      </c>
      <c r="C47" s="182">
        <v>16821468</v>
      </c>
      <c r="D47" s="182">
        <v>1263718</v>
      </c>
      <c r="E47" s="182">
        <v>18085186</v>
      </c>
    </row>
    <row r="48" spans="1:6">
      <c r="A48" s="183" t="s">
        <v>323</v>
      </c>
      <c r="B48" s="183" t="s">
        <v>322</v>
      </c>
      <c r="C48" s="184">
        <v>4302326</v>
      </c>
      <c r="D48" s="184">
        <v>29481</v>
      </c>
      <c r="E48" s="184">
        <v>4331807</v>
      </c>
    </row>
    <row r="49" spans="1:5">
      <c r="A49" s="181" t="s">
        <v>321</v>
      </c>
      <c r="B49" s="181" t="s">
        <v>320</v>
      </c>
      <c r="C49" s="182">
        <v>2638176</v>
      </c>
      <c r="D49" s="182">
        <v>57621</v>
      </c>
      <c r="E49" s="182">
        <v>2695797</v>
      </c>
    </row>
    <row r="50" spans="1:5">
      <c r="A50" s="181" t="s">
        <v>319</v>
      </c>
      <c r="B50" s="181" t="s">
        <v>318</v>
      </c>
      <c r="C50" s="182">
        <v>159253</v>
      </c>
      <c r="D50" s="182">
        <v>800</v>
      </c>
      <c r="E50" s="182">
        <v>160053</v>
      </c>
    </row>
    <row r="51" spans="1:5">
      <c r="A51" s="181" t="s">
        <v>317</v>
      </c>
      <c r="B51" s="181" t="s">
        <v>316</v>
      </c>
      <c r="C51" s="182">
        <v>1353397</v>
      </c>
      <c r="D51" s="182">
        <v>-28940</v>
      </c>
      <c r="E51" s="182">
        <v>1324457</v>
      </c>
    </row>
    <row r="52" spans="1:5" ht="21.6">
      <c r="A52" s="181" t="s">
        <v>315</v>
      </c>
      <c r="B52" s="181" t="s">
        <v>314</v>
      </c>
      <c r="C52" s="182">
        <v>151500</v>
      </c>
      <c r="D52" s="182">
        <v>0</v>
      </c>
      <c r="E52" s="182">
        <v>151500</v>
      </c>
    </row>
    <row r="53" spans="1:5" ht="24">
      <c r="A53" s="183" t="s">
        <v>313</v>
      </c>
      <c r="B53" s="183" t="s">
        <v>312</v>
      </c>
      <c r="C53" s="184">
        <v>9010656</v>
      </c>
      <c r="D53" s="184">
        <v>-14201</v>
      </c>
      <c r="E53" s="184">
        <v>8996455</v>
      </c>
    </row>
    <row r="54" spans="1:5">
      <c r="A54" s="181" t="s">
        <v>311</v>
      </c>
      <c r="B54" s="181" t="s">
        <v>310</v>
      </c>
      <c r="C54" s="182">
        <v>8900358</v>
      </c>
      <c r="D54" s="182">
        <v>630</v>
      </c>
      <c r="E54" s="182">
        <v>8900988</v>
      </c>
    </row>
    <row r="55" spans="1:5">
      <c r="A55" s="181" t="s">
        <v>309</v>
      </c>
      <c r="B55" s="181" t="s">
        <v>308</v>
      </c>
      <c r="C55" s="182">
        <v>110298</v>
      </c>
      <c r="D55" s="182">
        <v>-14831</v>
      </c>
      <c r="E55" s="182">
        <v>95467</v>
      </c>
    </row>
    <row r="58" spans="1:5" ht="15.6">
      <c r="A58" s="199" t="s">
        <v>385</v>
      </c>
      <c r="B58" s="199"/>
      <c r="C58" s="199"/>
      <c r="D58" s="199"/>
      <c r="E58" s="199"/>
    </row>
  </sheetData>
  <mergeCells count="5">
    <mergeCell ref="A10:A11"/>
    <mergeCell ref="B10:B11"/>
    <mergeCell ref="A30:E30"/>
    <mergeCell ref="A58:E58"/>
    <mergeCell ref="A9:E9"/>
  </mergeCells>
  <pageMargins left="0.75" right="0.75" top="1" bottom="1" header="0.5" footer="0.5"/>
  <pageSetup paperSize="9" scale="55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A639-C377-4794-AED5-C74D66E4DB79}">
  <dimension ref="A1:E32"/>
  <sheetViews>
    <sheetView tabSelected="1" topLeftCell="A21" zoomScaleNormal="100" workbookViewId="0">
      <selection activeCell="H5" sqref="H5"/>
    </sheetView>
  </sheetViews>
  <sheetFormatPr defaultColWidth="9.109375" defaultRowHeight="14.4"/>
  <cols>
    <col min="1" max="1" width="57.109375" bestFit="1" customWidth="1"/>
    <col min="2" max="2" width="10.44140625" bestFit="1" customWidth="1"/>
    <col min="3" max="3" width="12.109375" customWidth="1"/>
    <col min="4" max="4" width="9.6640625" bestFit="1" customWidth="1"/>
    <col min="5" max="5" width="9.88671875" bestFit="1" customWidth="1"/>
  </cols>
  <sheetData>
    <row r="1" spans="1:5" ht="15.6">
      <c r="A1" s="75" t="s">
        <v>387</v>
      </c>
    </row>
    <row r="2" spans="1:5" ht="15.6">
      <c r="A2" s="75" t="s">
        <v>0</v>
      </c>
    </row>
    <row r="3" spans="1:5" ht="15.6">
      <c r="A3" s="75" t="s">
        <v>388</v>
      </c>
    </row>
    <row r="4" spans="1:5" ht="15.6">
      <c r="A4" s="75"/>
    </row>
    <row r="5" spans="1:5">
      <c r="A5" s="144" t="s">
        <v>387</v>
      </c>
      <c r="B5" s="162"/>
      <c r="C5" s="162"/>
      <c r="D5" s="162"/>
      <c r="E5" s="162"/>
    </row>
    <row r="6" spans="1:5">
      <c r="A6" s="144" t="s">
        <v>0</v>
      </c>
      <c r="B6" s="163"/>
      <c r="C6" s="163"/>
      <c r="D6" s="163"/>
      <c r="E6" s="163"/>
    </row>
    <row r="7" spans="1:5">
      <c r="A7" s="144" t="s">
        <v>389</v>
      </c>
      <c r="B7" s="163"/>
      <c r="C7" s="163"/>
      <c r="D7" s="163"/>
      <c r="E7" s="163"/>
    </row>
    <row r="8" spans="1:5">
      <c r="A8" s="163"/>
      <c r="B8" s="163"/>
      <c r="C8" s="163"/>
      <c r="D8" s="163"/>
      <c r="E8" s="163"/>
    </row>
    <row r="9" spans="1:5" ht="31.2" customHeight="1">
      <c r="A9" s="201" t="s">
        <v>383</v>
      </c>
      <c r="B9" s="201"/>
      <c r="C9" s="201"/>
      <c r="D9" s="201"/>
      <c r="E9" s="201"/>
    </row>
    <row r="10" spans="1:5" ht="30.6">
      <c r="A10" s="186" t="s">
        <v>373</v>
      </c>
      <c r="B10" s="186" t="s">
        <v>372</v>
      </c>
      <c r="C10" s="164" t="s">
        <v>371</v>
      </c>
      <c r="D10" s="164" t="s">
        <v>370</v>
      </c>
      <c r="E10" s="164" t="s">
        <v>369</v>
      </c>
    </row>
    <row r="11" spans="1:5">
      <c r="A11" s="187"/>
      <c r="B11" s="187"/>
      <c r="C11" s="143" t="s">
        <v>368</v>
      </c>
      <c r="D11" s="143" t="s">
        <v>368</v>
      </c>
      <c r="E11" s="143" t="s">
        <v>368</v>
      </c>
    </row>
    <row r="12" spans="1:5">
      <c r="A12" s="143" t="s">
        <v>384</v>
      </c>
      <c r="B12" s="161" t="s">
        <v>294</v>
      </c>
      <c r="C12" s="165">
        <v>46286</v>
      </c>
      <c r="D12" s="165">
        <v>800</v>
      </c>
      <c r="E12" s="165">
        <v>47086</v>
      </c>
    </row>
    <row r="13" spans="1:5">
      <c r="A13" s="142" t="s">
        <v>305</v>
      </c>
      <c r="B13" s="142" t="s">
        <v>304</v>
      </c>
      <c r="C13" s="142" t="s">
        <v>303</v>
      </c>
      <c r="D13" s="142" t="s">
        <v>302</v>
      </c>
      <c r="E13" s="142" t="s">
        <v>301</v>
      </c>
    </row>
    <row r="14" spans="1:5" ht="20.100000000000001" customHeight="1">
      <c r="A14" s="188" t="s">
        <v>367</v>
      </c>
      <c r="B14" s="189"/>
      <c r="C14" s="189"/>
      <c r="D14" s="189"/>
      <c r="E14" s="190"/>
    </row>
    <row r="15" spans="1:5">
      <c r="A15" s="172" t="s">
        <v>361</v>
      </c>
      <c r="B15" s="172" t="s">
        <v>190</v>
      </c>
      <c r="C15" s="158">
        <v>42821</v>
      </c>
      <c r="D15" s="158">
        <v>500</v>
      </c>
      <c r="E15" s="158">
        <v>43321</v>
      </c>
    </row>
    <row r="16" spans="1:5">
      <c r="A16" s="172" t="s">
        <v>281</v>
      </c>
      <c r="B16" s="172" t="s">
        <v>260</v>
      </c>
      <c r="C16" s="158">
        <v>3465</v>
      </c>
      <c r="D16" s="158">
        <v>300</v>
      </c>
      <c r="E16" s="158">
        <v>3765</v>
      </c>
    </row>
    <row r="17" spans="1:5" ht="20.100000000000001" customHeight="1">
      <c r="A17" s="191" t="s">
        <v>358</v>
      </c>
      <c r="B17" s="192"/>
      <c r="C17" s="192"/>
      <c r="D17" s="192"/>
      <c r="E17" s="193"/>
    </row>
    <row r="18" spans="1:5">
      <c r="A18" s="167" t="s">
        <v>351</v>
      </c>
      <c r="B18" s="167" t="s">
        <v>350</v>
      </c>
      <c r="C18" s="168">
        <v>9215</v>
      </c>
      <c r="D18" s="168">
        <v>-308</v>
      </c>
      <c r="E18" s="168">
        <v>8907</v>
      </c>
    </row>
    <row r="19" spans="1:5">
      <c r="A19" s="172" t="s">
        <v>347</v>
      </c>
      <c r="B19" s="172" t="s">
        <v>346</v>
      </c>
      <c r="C19" s="158">
        <v>5250</v>
      </c>
      <c r="D19" s="158">
        <v>28</v>
      </c>
      <c r="E19" s="158">
        <v>5278</v>
      </c>
    </row>
    <row r="20" spans="1:5" ht="21.6">
      <c r="A20" s="172" t="s">
        <v>345</v>
      </c>
      <c r="B20" s="172" t="s">
        <v>344</v>
      </c>
      <c r="C20" s="158">
        <v>3965</v>
      </c>
      <c r="D20" s="158">
        <v>-336</v>
      </c>
      <c r="E20" s="158">
        <v>3629</v>
      </c>
    </row>
    <row r="21" spans="1:5">
      <c r="A21" s="167" t="s">
        <v>329</v>
      </c>
      <c r="B21" s="167" t="s">
        <v>328</v>
      </c>
      <c r="C21" s="168">
        <v>37071</v>
      </c>
      <c r="D21" s="168">
        <v>1108</v>
      </c>
      <c r="E21" s="168">
        <v>38179</v>
      </c>
    </row>
    <row r="22" spans="1:5">
      <c r="A22" s="172" t="s">
        <v>325</v>
      </c>
      <c r="B22" s="172" t="s">
        <v>324</v>
      </c>
      <c r="C22" s="158">
        <v>37071</v>
      </c>
      <c r="D22" s="158">
        <v>1108</v>
      </c>
      <c r="E22" s="158">
        <v>38179</v>
      </c>
    </row>
    <row r="23" spans="1:5">
      <c r="A23" s="149"/>
      <c r="B23" s="149"/>
      <c r="C23" s="149"/>
      <c r="D23" s="149"/>
      <c r="E23" s="149"/>
    </row>
    <row r="24" spans="1:5">
      <c r="A24" s="171" t="s">
        <v>307</v>
      </c>
      <c r="B24" s="166" t="s">
        <v>294</v>
      </c>
      <c r="C24" s="165">
        <v>-46286</v>
      </c>
      <c r="D24" s="165">
        <v>0</v>
      </c>
      <c r="E24" s="165">
        <v>-46286</v>
      </c>
    </row>
    <row r="25" spans="1:5">
      <c r="A25" s="149"/>
      <c r="B25" s="149"/>
      <c r="C25" s="149"/>
      <c r="D25" s="149"/>
      <c r="E25" s="149"/>
    </row>
    <row r="26" spans="1:5">
      <c r="A26" s="171" t="s">
        <v>306</v>
      </c>
      <c r="B26" s="166" t="s">
        <v>294</v>
      </c>
      <c r="C26" s="165">
        <v>46286</v>
      </c>
      <c r="D26" s="165">
        <v>0</v>
      </c>
      <c r="E26" s="165">
        <v>46286</v>
      </c>
    </row>
    <row r="27" spans="1:5">
      <c r="A27" s="159" t="s">
        <v>305</v>
      </c>
      <c r="B27" s="159" t="s">
        <v>304</v>
      </c>
      <c r="C27" s="159" t="s">
        <v>303</v>
      </c>
      <c r="D27" s="159" t="s">
        <v>302</v>
      </c>
      <c r="E27" s="159" t="s">
        <v>301</v>
      </c>
    </row>
    <row r="28" spans="1:5">
      <c r="A28" s="167" t="s">
        <v>300</v>
      </c>
      <c r="B28" s="167" t="s">
        <v>299</v>
      </c>
      <c r="C28" s="168">
        <v>46286</v>
      </c>
      <c r="D28" s="168">
        <v>0</v>
      </c>
      <c r="E28" s="168">
        <v>46286</v>
      </c>
    </row>
    <row r="29" spans="1:5" ht="21.6">
      <c r="A29" s="169" t="s">
        <v>298</v>
      </c>
      <c r="B29" s="169" t="s">
        <v>297</v>
      </c>
      <c r="C29" s="170">
        <v>46286</v>
      </c>
      <c r="D29" s="170">
        <v>0</v>
      </c>
      <c r="E29" s="170">
        <v>46286</v>
      </c>
    </row>
    <row r="32" spans="1:5" ht="15.6">
      <c r="A32" s="199" t="s">
        <v>385</v>
      </c>
      <c r="B32" s="199"/>
      <c r="C32" s="199"/>
      <c r="D32" s="199"/>
      <c r="E32" s="199"/>
    </row>
  </sheetData>
  <mergeCells count="6">
    <mergeCell ref="A9:E9"/>
    <mergeCell ref="A10:A11"/>
    <mergeCell ref="B10:B11"/>
    <mergeCell ref="A14:E14"/>
    <mergeCell ref="A17:E17"/>
    <mergeCell ref="A32:E32"/>
  </mergeCells>
  <pageMargins left="0.75" right="0.75" top="1" bottom="1" header="0.5" footer="0.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ienemumi-izdevumi</vt:lpstr>
      <vt:lpstr>Kopsavilk pēc funkc.kat.un EKK</vt:lpstr>
      <vt:lpstr>Kopsav. ziedoj. pa funkc. _ EKK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 Pūriņa</dc:creator>
  <cp:lastModifiedBy>Sanita Djadela</cp:lastModifiedBy>
  <dcterms:created xsi:type="dcterms:W3CDTF">2026-01-27T12:22:02Z</dcterms:created>
  <dcterms:modified xsi:type="dcterms:W3CDTF">2026-06-25T11:47:52Z</dcterms:modified>
</cp:coreProperties>
</file>