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3B0FE53A-9147-4664-8199-053D7BBDADFD}" xr6:coauthVersionLast="47" xr6:coauthVersionMax="47" xr10:uidLastSave="{00000000-0000-0000-0000-000000000000}"/>
  <bookViews>
    <workbookView xWindow="-108" yWindow="-108" windowWidth="23256" windowHeight="12456" tabRatio="839" xr2:uid="{00000000-000D-0000-FFFF-FFFF00000000}"/>
  </bookViews>
  <sheets>
    <sheet name="1.pielikums_kopsavilkums " sheetId="11" r:id="rId1"/>
    <sheet name="2.pielikums_izdevumi _pa_EKK" sheetId="12" r:id="rId2"/>
    <sheet name="3.pielikums_ saistibu apmers" sheetId="13" r:id="rId3"/>
  </sheets>
  <definedNames>
    <definedName name="_xlnm._FilterDatabase" localSheetId="0" hidden="1">'1.pielikums_kopsavilkums '!$A$141:$G$315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0" i="13" l="1"/>
  <c r="N130" i="13"/>
  <c r="M130" i="13"/>
  <c r="L130" i="13"/>
  <c r="K130" i="13"/>
  <c r="J130" i="13"/>
  <c r="I130" i="13"/>
  <c r="H130" i="13"/>
  <c r="G130" i="13"/>
  <c r="F130" i="13"/>
  <c r="P129" i="13"/>
  <c r="O127" i="13"/>
  <c r="N127" i="13"/>
  <c r="M127" i="13"/>
  <c r="L127" i="13"/>
  <c r="K127" i="13"/>
  <c r="J127" i="13"/>
  <c r="I127" i="13"/>
  <c r="H127" i="13"/>
  <c r="F127" i="13"/>
  <c r="P126" i="13"/>
  <c r="G126" i="13"/>
  <c r="P125" i="13"/>
  <c r="G125" i="13"/>
  <c r="P124" i="13"/>
  <c r="G124" i="13"/>
  <c r="P123" i="13"/>
  <c r="G123" i="13"/>
  <c r="P122" i="13"/>
  <c r="P121" i="13"/>
  <c r="P120" i="13"/>
  <c r="P119" i="13"/>
  <c r="P118" i="13"/>
  <c r="P117" i="13"/>
  <c r="P116" i="13"/>
  <c r="O114" i="13"/>
  <c r="N114" i="13"/>
  <c r="M114" i="13"/>
  <c r="L114" i="13"/>
  <c r="K114" i="13"/>
  <c r="J114" i="13"/>
  <c r="I114" i="13"/>
  <c r="H114" i="13"/>
  <c r="G114" i="13"/>
  <c r="F114" i="13"/>
  <c r="P113" i="13"/>
  <c r="P112" i="13"/>
  <c r="P111" i="13"/>
  <c r="P110" i="13"/>
  <c r="P109" i="13"/>
  <c r="P108" i="13"/>
  <c r="P107" i="13"/>
  <c r="P106" i="13"/>
  <c r="P105" i="13"/>
  <c r="P104" i="13"/>
  <c r="P103" i="13"/>
  <c r="P102" i="13"/>
  <c r="P101" i="13"/>
  <c r="P100" i="13"/>
  <c r="P99" i="13"/>
  <c r="P98" i="13"/>
  <c r="P97" i="13"/>
  <c r="P96" i="13"/>
  <c r="P95" i="13"/>
  <c r="P94" i="13"/>
  <c r="P93" i="13"/>
  <c r="P92" i="13"/>
  <c r="P91" i="13"/>
  <c r="P90" i="13"/>
  <c r="P89" i="13"/>
  <c r="P88" i="13"/>
  <c r="P87" i="13"/>
  <c r="P86" i="13"/>
  <c r="P85" i="13"/>
  <c r="P84" i="13"/>
  <c r="P83" i="13"/>
  <c r="P82" i="13"/>
  <c r="P81" i="13"/>
  <c r="P80" i="13"/>
  <c r="P79" i="13"/>
  <c r="P78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H325" i="11"/>
  <c r="I322" i="11"/>
  <c r="I320" i="11"/>
  <c r="I297" i="11"/>
  <c r="G180" i="11"/>
  <c r="G93" i="11"/>
  <c r="I78" i="11"/>
  <c r="I77" i="11"/>
  <c r="H180" i="11"/>
  <c r="I36" i="11"/>
  <c r="M132" i="13" l="1"/>
  <c r="M135" i="13" s="1"/>
  <c r="L132" i="13"/>
  <c r="L135" i="13" s="1"/>
  <c r="K132" i="13"/>
  <c r="K135" i="13" s="1"/>
  <c r="J132" i="13"/>
  <c r="J135" i="13" s="1"/>
  <c r="I132" i="13"/>
  <c r="I135" i="13" s="1"/>
  <c r="H132" i="13"/>
  <c r="H135" i="13" s="1"/>
  <c r="P130" i="13"/>
  <c r="P127" i="13"/>
  <c r="G127" i="13"/>
  <c r="P114" i="13"/>
  <c r="N132" i="13"/>
  <c r="N135" i="13" s="1"/>
  <c r="O132" i="13"/>
  <c r="H301" i="11"/>
  <c r="P132" i="13" l="1"/>
  <c r="I214" i="11"/>
  <c r="I216" i="11" l="1"/>
  <c r="I324" i="11"/>
  <c r="I323" i="11"/>
  <c r="I321" i="11"/>
  <c r="I319" i="11"/>
  <c r="I318" i="11"/>
  <c r="I315" i="11"/>
  <c r="I314" i="11" s="1"/>
  <c r="I313" i="11"/>
  <c r="I312" i="11"/>
  <c r="I311" i="11"/>
  <c r="I310" i="11"/>
  <c r="I309" i="11"/>
  <c r="I308" i="11"/>
  <c r="I307" i="11"/>
  <c r="I306" i="11"/>
  <c r="I305" i="11"/>
  <c r="I304" i="11"/>
  <c r="I303" i="11"/>
  <c r="I302" i="11"/>
  <c r="I299" i="11"/>
  <c r="I298" i="11"/>
  <c r="I296" i="11"/>
  <c r="I295" i="11"/>
  <c r="I294" i="11"/>
  <c r="I293" i="11"/>
  <c r="I292" i="11"/>
  <c r="I291" i="11"/>
  <c r="I290" i="11"/>
  <c r="I289" i="11"/>
  <c r="I288" i="11"/>
  <c r="I287" i="11"/>
  <c r="I286" i="11"/>
  <c r="I285" i="11"/>
  <c r="I284" i="11"/>
  <c r="I283" i="11"/>
  <c r="I282" i="11"/>
  <c r="I281" i="11"/>
  <c r="I280" i="11"/>
  <c r="I279" i="11"/>
  <c r="I278" i="11"/>
  <c r="I277" i="11"/>
  <c r="I276" i="11"/>
  <c r="I275" i="11"/>
  <c r="I274" i="11"/>
  <c r="I273" i="11"/>
  <c r="I272" i="11"/>
  <c r="I271" i="11"/>
  <c r="I270" i="11"/>
  <c r="I269" i="11"/>
  <c r="I268" i="11"/>
  <c r="I267" i="11"/>
  <c r="I266" i="11"/>
  <c r="I265" i="11"/>
  <c r="I264" i="11"/>
  <c r="I263" i="11"/>
  <c r="I262" i="11"/>
  <c r="I261" i="11"/>
  <c r="I260" i="11"/>
  <c r="I259" i="11"/>
  <c r="I258" i="11"/>
  <c r="I257" i="11"/>
  <c r="I256" i="11"/>
  <c r="I255" i="11"/>
  <c r="I254" i="11"/>
  <c r="I253" i="11"/>
  <c r="I252" i="11"/>
  <c r="I251" i="11"/>
  <c r="I250" i="11"/>
  <c r="I249" i="11"/>
  <c r="I248" i="11"/>
  <c r="I247" i="11"/>
  <c r="I246" i="11"/>
  <c r="I245" i="11"/>
  <c r="I244" i="11"/>
  <c r="I243" i="11"/>
  <c r="I242" i="11"/>
  <c r="I241" i="11"/>
  <c r="I240" i="11"/>
  <c r="I239" i="11"/>
  <c r="I238" i="11"/>
  <c r="I237" i="11"/>
  <c r="I236" i="11"/>
  <c r="I235" i="11"/>
  <c r="I234" i="11"/>
  <c r="I233" i="11"/>
  <c r="I231" i="11"/>
  <c r="I230" i="11"/>
  <c r="I229" i="11"/>
  <c r="I228" i="11"/>
  <c r="I227" i="11"/>
  <c r="I226" i="11"/>
  <c r="I225" i="11"/>
  <c r="I224" i="11"/>
  <c r="I223" i="11"/>
  <c r="I222" i="11"/>
  <c r="I221" i="11"/>
  <c r="I220" i="11"/>
  <c r="I219" i="11"/>
  <c r="I218" i="11"/>
  <c r="I217" i="11"/>
  <c r="I215" i="11"/>
  <c r="I213" i="11"/>
  <c r="I212" i="11"/>
  <c r="I211" i="11"/>
  <c r="I210" i="11"/>
  <c r="I209" i="11"/>
  <c r="I208" i="11"/>
  <c r="I207" i="11"/>
  <c r="I206" i="11"/>
  <c r="I205" i="11"/>
  <c r="I204" i="11"/>
  <c r="I203" i="11"/>
  <c r="I202" i="11"/>
  <c r="I201" i="11"/>
  <c r="I200" i="11"/>
  <c r="I199" i="11"/>
  <c r="I197" i="11"/>
  <c r="I196" i="11"/>
  <c r="I195" i="11"/>
  <c r="I194" i="11"/>
  <c r="I193" i="11"/>
  <c r="I192" i="11"/>
  <c r="I191" i="11"/>
  <c r="I190" i="11"/>
  <c r="I189" i="11"/>
  <c r="I188" i="11"/>
  <c r="I187" i="11"/>
  <c r="I186" i="11"/>
  <c r="I185" i="11"/>
  <c r="I184" i="11"/>
  <c r="I183" i="11"/>
  <c r="I182" i="11"/>
  <c r="I181" i="11"/>
  <c r="I179" i="11"/>
  <c r="I178" i="11"/>
  <c r="I177" i="11"/>
  <c r="I176" i="11"/>
  <c r="I174" i="11"/>
  <c r="I173" i="11"/>
  <c r="I172" i="11"/>
  <c r="I171" i="11"/>
  <c r="I170" i="11"/>
  <c r="I168" i="11"/>
  <c r="I167" i="11"/>
  <c r="I166" i="11"/>
  <c r="I165" i="11"/>
  <c r="I163" i="11"/>
  <c r="I162" i="11"/>
  <c r="I161" i="11"/>
  <c r="I160" i="11"/>
  <c r="I159" i="11"/>
  <c r="I157" i="11"/>
  <c r="I156" i="11"/>
  <c r="I155" i="11"/>
  <c r="I152" i="11"/>
  <c r="I151" i="11"/>
  <c r="I150" i="11"/>
  <c r="I149" i="11"/>
  <c r="I148" i="11"/>
  <c r="I147" i="11"/>
  <c r="I146" i="11"/>
  <c r="I145" i="11"/>
  <c r="I144" i="11"/>
  <c r="H314" i="11"/>
  <c r="H232" i="11"/>
  <c r="H175" i="11"/>
  <c r="H158" i="11"/>
  <c r="H154" i="11"/>
  <c r="H143" i="11"/>
  <c r="I135" i="11"/>
  <c r="I134" i="11" s="1"/>
  <c r="I133" i="11"/>
  <c r="I132" i="11"/>
  <c r="I131" i="11"/>
  <c r="I130" i="11"/>
  <c r="I128" i="11"/>
  <c r="I127" i="11"/>
  <c r="I125" i="11"/>
  <c r="I124" i="11" s="1"/>
  <c r="I122" i="11"/>
  <c r="I121" i="11" s="1"/>
  <c r="I120" i="11"/>
  <c r="I119" i="11"/>
  <c r="I118" i="11"/>
  <c r="I117" i="11"/>
  <c r="I116" i="11"/>
  <c r="I114" i="11"/>
  <c r="I113" i="11"/>
  <c r="H134" i="11"/>
  <c r="H129" i="11"/>
  <c r="H126" i="11"/>
  <c r="H124" i="11"/>
  <c r="H121" i="11"/>
  <c r="H115" i="11"/>
  <c r="H112" i="11"/>
  <c r="I180" i="11" l="1"/>
  <c r="I301" i="11"/>
  <c r="I143" i="11"/>
  <c r="I198" i="11"/>
  <c r="I126" i="11"/>
  <c r="I112" i="11"/>
  <c r="I154" i="11"/>
  <c r="I175" i="11"/>
  <c r="I129" i="11"/>
  <c r="I115" i="11"/>
  <c r="H198" i="11"/>
  <c r="I232" i="11"/>
  <c r="H111" i="11"/>
  <c r="I111" i="11" l="1"/>
  <c r="H142" i="11"/>
  <c r="I17" i="11"/>
  <c r="I18" i="11"/>
  <c r="I107" i="11"/>
  <c r="I106" i="11"/>
  <c r="I105" i="11"/>
  <c r="I104" i="11"/>
  <c r="I103" i="11"/>
  <c r="I102" i="11"/>
  <c r="I101" i="11"/>
  <c r="I100" i="11"/>
  <c r="I99" i="11"/>
  <c r="I98" i="11"/>
  <c r="I97" i="11"/>
  <c r="I95" i="11"/>
  <c r="I94" i="11"/>
  <c r="I93" i="11" s="1"/>
  <c r="I92" i="11"/>
  <c r="I91" i="11"/>
  <c r="I89" i="11"/>
  <c r="I88" i="11"/>
  <c r="I87" i="11"/>
  <c r="I86" i="11"/>
  <c r="I85" i="11"/>
  <c r="I84" i="11"/>
  <c r="I83" i="11"/>
  <c r="I82" i="11"/>
  <c r="I81" i="11"/>
  <c r="I79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2" i="11"/>
  <c r="I41" i="11" s="1"/>
  <c r="I40" i="11"/>
  <c r="I39" i="11"/>
  <c r="I38" i="11"/>
  <c r="I37" i="11"/>
  <c r="I35" i="11"/>
  <c r="I34" i="11"/>
  <c r="I33" i="11"/>
  <c r="I32" i="11"/>
  <c r="I31" i="11"/>
  <c r="I30" i="11"/>
  <c r="I29" i="11"/>
  <c r="I26" i="11"/>
  <c r="I25" i="11" s="1"/>
  <c r="I24" i="11"/>
  <c r="I23" i="11"/>
  <c r="I22" i="11"/>
  <c r="I21" i="11"/>
  <c r="I20" i="11"/>
  <c r="I16" i="11"/>
  <c r="I15" i="11"/>
  <c r="I13" i="11"/>
  <c r="I12" i="11" s="1"/>
  <c r="I11" i="11"/>
  <c r="I10" i="11"/>
  <c r="H96" i="11"/>
  <c r="H93" i="11"/>
  <c r="H90" i="11"/>
  <c r="H80" i="11"/>
  <c r="H44" i="11"/>
  <c r="H41" i="11"/>
  <c r="H27" i="11"/>
  <c r="H25" i="11"/>
  <c r="H19" i="11"/>
  <c r="H14" i="11"/>
  <c r="H12" i="11"/>
  <c r="H9" i="11"/>
  <c r="I9" i="11" l="1"/>
  <c r="I80" i="11"/>
  <c r="I19" i="11"/>
  <c r="I90" i="11"/>
  <c r="I96" i="11"/>
  <c r="I14" i="11"/>
  <c r="I44" i="11"/>
  <c r="I27" i="11"/>
  <c r="H8" i="11"/>
  <c r="I8" i="11" l="1"/>
  <c r="G198" i="11" l="1"/>
  <c r="I169" i="11"/>
  <c r="I164" i="11"/>
  <c r="I158" i="11" l="1"/>
  <c r="I142" i="11" s="1"/>
  <c r="G90" i="11"/>
  <c r="G44" i="11"/>
  <c r="G27" i="11"/>
  <c r="G19" i="11"/>
  <c r="G154" i="11"/>
  <c r="G115" i="11"/>
  <c r="G129" i="11"/>
  <c r="G137" i="11" l="1"/>
  <c r="G134" i="11"/>
  <c r="G126" i="11"/>
  <c r="G124" i="11"/>
  <c r="G121" i="11"/>
  <c r="G112" i="11"/>
  <c r="G314" i="11"/>
  <c r="G301" i="11"/>
  <c r="G232" i="11"/>
  <c r="G175" i="11"/>
  <c r="G158" i="11"/>
  <c r="G143" i="11"/>
  <c r="G96" i="11"/>
  <c r="G80" i="11"/>
  <c r="G41" i="11"/>
  <c r="G25" i="11"/>
  <c r="G14" i="11"/>
  <c r="G12" i="11"/>
  <c r="G9" i="11"/>
  <c r="G8" i="11" l="1"/>
  <c r="G111" i="11"/>
  <c r="G142" i="11"/>
  <c r="I325" i="11" l="1"/>
</calcChain>
</file>

<file path=xl/sharedStrings.xml><?xml version="1.0" encoding="utf-8"?>
<sst xmlns="http://schemas.openxmlformats.org/spreadsheetml/2006/main" count="1755" uniqueCount="1127">
  <si>
    <t>NODOKĻI ATSEVIŠĶĀM PRECĒM UN PAKALPOJUMU VEIDIEM</t>
  </si>
  <si>
    <t>NAUDAS SODI UN SANKCIJAS</t>
  </si>
  <si>
    <t>PĀRĒJIE NENODOKĻU IEŅĒMUMI</t>
  </si>
  <si>
    <t>Dažādi nenodokļu ieņēmumi</t>
  </si>
  <si>
    <t>VALSTS BUDŽETA TRANSFERTI</t>
  </si>
  <si>
    <t>PAŠVALDĪBU BUDŽETU TRANSFERTI</t>
  </si>
  <si>
    <t>01.000</t>
  </si>
  <si>
    <t>VISPĀRĒJIE VALDĪBAS DIENESTI</t>
  </si>
  <si>
    <t>1117</t>
  </si>
  <si>
    <t>1120</t>
  </si>
  <si>
    <t>01.720</t>
  </si>
  <si>
    <t>1721</t>
  </si>
  <si>
    <t>01.830</t>
  </si>
  <si>
    <t>1831</t>
  </si>
  <si>
    <t>03.000</t>
  </si>
  <si>
    <t>SABIEDRISKĀ KĀRTĪBA UN DROŠĪBA</t>
  </si>
  <si>
    <t>3610</t>
  </si>
  <si>
    <t>04.000</t>
  </si>
  <si>
    <t>EKONOMISKĀ DARBĪBA</t>
  </si>
  <si>
    <t>04.430</t>
  </si>
  <si>
    <t>Būvniecība</t>
  </si>
  <si>
    <t>4431</t>
  </si>
  <si>
    <t>4507</t>
  </si>
  <si>
    <t>Tūrisms</t>
  </si>
  <si>
    <t>04.740</t>
  </si>
  <si>
    <t>4746</t>
  </si>
  <si>
    <t>04.920</t>
  </si>
  <si>
    <t>4921</t>
  </si>
  <si>
    <t>05.000</t>
  </si>
  <si>
    <t>VIDES AIZSARDZĪBA</t>
  </si>
  <si>
    <t>05.100</t>
  </si>
  <si>
    <t>Atkritumu apsaimniekošana</t>
  </si>
  <si>
    <t>5101</t>
  </si>
  <si>
    <t>05.200</t>
  </si>
  <si>
    <t>Notekūdeņu apsaimniekošana</t>
  </si>
  <si>
    <t>5201</t>
  </si>
  <si>
    <t>06.000</t>
  </si>
  <si>
    <t>06.200</t>
  </si>
  <si>
    <t>Teritoriju attīstība</t>
  </si>
  <si>
    <t>6210</t>
  </si>
  <si>
    <t>6213</t>
  </si>
  <si>
    <t>6214</t>
  </si>
  <si>
    <t>6218</t>
  </si>
  <si>
    <t>6226</t>
  </si>
  <si>
    <t>6227</t>
  </si>
  <si>
    <t>06.400</t>
  </si>
  <si>
    <t>Ielu apgaismošana</t>
  </si>
  <si>
    <t>6410</t>
  </si>
  <si>
    <t>06.600</t>
  </si>
  <si>
    <t>6610</t>
  </si>
  <si>
    <t>6615</t>
  </si>
  <si>
    <t>08.000</t>
  </si>
  <si>
    <t>08.100</t>
  </si>
  <si>
    <t>8110</t>
  </si>
  <si>
    <t>8111</t>
  </si>
  <si>
    <t>Bibliotēkas</t>
  </si>
  <si>
    <t>8211</t>
  </si>
  <si>
    <t>Siguldas novada bibliotēka</t>
  </si>
  <si>
    <t>8213</t>
  </si>
  <si>
    <t>8214</t>
  </si>
  <si>
    <t>8215</t>
  </si>
  <si>
    <t>8216</t>
  </si>
  <si>
    <t>08.230</t>
  </si>
  <si>
    <t>Kultūras centri, nami, klubi</t>
  </si>
  <si>
    <t>8231</t>
  </si>
  <si>
    <t>8232</t>
  </si>
  <si>
    <t>8233</t>
  </si>
  <si>
    <t>8235</t>
  </si>
  <si>
    <t>8237</t>
  </si>
  <si>
    <t>8610</t>
  </si>
  <si>
    <t>09.000</t>
  </si>
  <si>
    <t>IZGLĪTĪBA</t>
  </si>
  <si>
    <t>09.100</t>
  </si>
  <si>
    <t>9101</t>
  </si>
  <si>
    <t>9102</t>
  </si>
  <si>
    <t>9103</t>
  </si>
  <si>
    <t>9104</t>
  </si>
  <si>
    <t>9106</t>
  </si>
  <si>
    <t>9107</t>
  </si>
  <si>
    <t>9108</t>
  </si>
  <si>
    <t>9109</t>
  </si>
  <si>
    <t>09.210</t>
  </si>
  <si>
    <t>9211</t>
  </si>
  <si>
    <t>9213</t>
  </si>
  <si>
    <t>9214</t>
  </si>
  <si>
    <t>9216</t>
  </si>
  <si>
    <t>9217</t>
  </si>
  <si>
    <t>9218</t>
  </si>
  <si>
    <t>9220</t>
  </si>
  <si>
    <t>9231</t>
  </si>
  <si>
    <t>09.510</t>
  </si>
  <si>
    <t>9512</t>
  </si>
  <si>
    <t>Siguldas novada Jaunrades centrs</t>
  </si>
  <si>
    <t>9514</t>
  </si>
  <si>
    <t>9515</t>
  </si>
  <si>
    <t>09.810</t>
  </si>
  <si>
    <t>Pārējā izglītības vadība</t>
  </si>
  <si>
    <t>9811</t>
  </si>
  <si>
    <t>10.900</t>
  </si>
  <si>
    <t>SOCIĀLĀ AIZSARDZĪBA</t>
  </si>
  <si>
    <t>1091</t>
  </si>
  <si>
    <t>1094</t>
  </si>
  <si>
    <t>1098</t>
  </si>
  <si>
    <t>FINANSĒŠANA</t>
  </si>
  <si>
    <t>Akcijas un cita līdzdalība komersantu pamatkapitālā</t>
  </si>
  <si>
    <t>Pakalpojumi</t>
  </si>
  <si>
    <t>Nemateriālie ieguldījumi</t>
  </si>
  <si>
    <t>1121</t>
  </si>
  <si>
    <t>82311</t>
  </si>
  <si>
    <t>Siguldas Valsts ģimnāzija</t>
  </si>
  <si>
    <t>1093</t>
  </si>
  <si>
    <t>04.120</t>
  </si>
  <si>
    <t>4121</t>
  </si>
  <si>
    <t>9812</t>
  </si>
  <si>
    <t>1097</t>
  </si>
  <si>
    <t>6611</t>
  </si>
  <si>
    <t>Mālpils dienesta viesnīca</t>
  </si>
  <si>
    <t>8217</t>
  </si>
  <si>
    <t>Mālpils bibliotēka</t>
  </si>
  <si>
    <t>8218</t>
  </si>
  <si>
    <t>8238</t>
  </si>
  <si>
    <t>Mālpils Kultūras centrs</t>
  </si>
  <si>
    <t>91101</t>
  </si>
  <si>
    <t>92201</t>
  </si>
  <si>
    <t>9513</t>
  </si>
  <si>
    <t>Mālpils mūzikas un mākslas skola</t>
  </si>
  <si>
    <t>10991</t>
  </si>
  <si>
    <t>03.200</t>
  </si>
  <si>
    <t>05.600</t>
  </si>
  <si>
    <t>Pārējā citur neklasificētā vides aizsardzība</t>
  </si>
  <si>
    <t>8114</t>
  </si>
  <si>
    <t>91103</t>
  </si>
  <si>
    <t>Krimuldas vidusskola</t>
  </si>
  <si>
    <t>8219</t>
  </si>
  <si>
    <t>8220</t>
  </si>
  <si>
    <t>8239</t>
  </si>
  <si>
    <t>8240</t>
  </si>
  <si>
    <t>91104</t>
  </si>
  <si>
    <t>91105</t>
  </si>
  <si>
    <t>10993</t>
  </si>
  <si>
    <t>10994</t>
  </si>
  <si>
    <t>3200</t>
  </si>
  <si>
    <t>91102</t>
  </si>
  <si>
    <t>92202</t>
  </si>
  <si>
    <t>92203</t>
  </si>
  <si>
    <t>92204</t>
  </si>
  <si>
    <t>92205</t>
  </si>
  <si>
    <t>9516</t>
  </si>
  <si>
    <t>9517</t>
  </si>
  <si>
    <t>9518</t>
  </si>
  <si>
    <t>Valsts nodeva par civilstāvokļa aktu reģistrēšanu, grozīšanu un papildināšanu</t>
  </si>
  <si>
    <t>Pašvaldības nodeva par tirdzniecību publiskās vietās</t>
  </si>
  <si>
    <t>Pašvaldības nodeva par reklāmas, afišu un sludinājumu izvietošanu publiskās vietās</t>
  </si>
  <si>
    <t>Pārējās mērķdotācijas</t>
  </si>
  <si>
    <t>Mācību maksa</t>
  </si>
  <si>
    <t>Ieņēmumi no vecāku maksām</t>
  </si>
  <si>
    <t>Ieņēmumi par zemes nomu</t>
  </si>
  <si>
    <t>5600</t>
  </si>
  <si>
    <t>8221</t>
  </si>
  <si>
    <t>8241</t>
  </si>
  <si>
    <t>Azartspēļu nodoklis</t>
  </si>
  <si>
    <t>Pārējās valsts nodevas, kuras ieskaita pašvaldības budžetā</t>
  </si>
  <si>
    <t>Piedzītie un labprātīgi atmaksātie līdzekļi</t>
  </si>
  <si>
    <t>Līgumsodi un procentu maksājumi par saistību neizpildi</t>
  </si>
  <si>
    <t>10995</t>
  </si>
  <si>
    <t>8115</t>
  </si>
  <si>
    <t>Lēdurgas pamatskola</t>
  </si>
  <si>
    <t>Anšlava Eglīša ekspozīcija</t>
  </si>
  <si>
    <t>82401</t>
  </si>
  <si>
    <t>04.730</t>
  </si>
  <si>
    <t>Mālpils vidusskola</t>
  </si>
  <si>
    <t>Krimuldas Sporta centrs</t>
  </si>
  <si>
    <t>Sociālās aprūpes māja "Pēterupe"</t>
  </si>
  <si>
    <t>Sociālās aprūpes māja "Mālpils"</t>
  </si>
  <si>
    <t>Sociālās aprūpes māja "Gaismiņas"</t>
  </si>
  <si>
    <t>Sociālās aprūpes māja "Gauja"</t>
  </si>
  <si>
    <t>Veco ļaužu nams "Krimulda"</t>
  </si>
  <si>
    <t>10990</t>
  </si>
  <si>
    <t>Ugunsdrošības un civilās aizsardzības pasākumi</t>
  </si>
  <si>
    <t>1100</t>
  </si>
  <si>
    <t>1200</t>
  </si>
  <si>
    <t>2100</t>
  </si>
  <si>
    <t>2200</t>
  </si>
  <si>
    <t>2300</t>
  </si>
  <si>
    <t>2400</t>
  </si>
  <si>
    <t>2500</t>
  </si>
  <si>
    <t>3290</t>
  </si>
  <si>
    <t>4000</t>
  </si>
  <si>
    <t>4300</t>
  </si>
  <si>
    <t>5100</t>
  </si>
  <si>
    <t>5200</t>
  </si>
  <si>
    <t>6200</t>
  </si>
  <si>
    <t>6300</t>
  </si>
  <si>
    <t>6400</t>
  </si>
  <si>
    <t>7200</t>
  </si>
  <si>
    <t>01.100</t>
  </si>
  <si>
    <t>1111</t>
  </si>
  <si>
    <t>Pārvalde</t>
  </si>
  <si>
    <t>Dzimtsarakstu nodaļa</t>
  </si>
  <si>
    <t>Informācijas tehnoloģijas nodaļa</t>
  </si>
  <si>
    <t>Mālpils PII "Māllēpīte"</t>
  </si>
  <si>
    <t>Pašvaldības budžeta iekšējā valsts parāda darījumi</t>
  </si>
  <si>
    <t>Norēķini ar pašvaldību budžetiem-par izglītību</t>
  </si>
  <si>
    <t>03.600</t>
  </si>
  <si>
    <t>Pašvaldības policija</t>
  </si>
  <si>
    <t>Bērnu un jauniešu nodarbinātības pasākumi vasaras brīvlaikā</t>
  </si>
  <si>
    <t>473101</t>
  </si>
  <si>
    <t>473102</t>
  </si>
  <si>
    <t>473103</t>
  </si>
  <si>
    <t>Livonija ordeņa Siguldas pils</t>
  </si>
  <si>
    <t>473105</t>
  </si>
  <si>
    <t>Pils Komplekss</t>
  </si>
  <si>
    <t>473106</t>
  </si>
  <si>
    <t>ID kartes un to apkalpošana</t>
  </si>
  <si>
    <t>473107</t>
  </si>
  <si>
    <t>473108</t>
  </si>
  <si>
    <t>GNP apmeklētāju centrs</t>
  </si>
  <si>
    <t>473111</t>
  </si>
  <si>
    <t>Siguldas Jaunā pils</t>
  </si>
  <si>
    <t>Līdzfinansējums infrastruktūras sakārtošanai</t>
  </si>
  <si>
    <t>Pašvaldības īpašuma atsavināšana</t>
  </si>
  <si>
    <t>Pašvaldības īpašumu remonts un apsaimniekošana</t>
  </si>
  <si>
    <t>Siguldas pils kompleksa sabiedriskā-biroja ēka</t>
  </si>
  <si>
    <t>6219</t>
  </si>
  <si>
    <t>Siguldas pils kompleksa Jaunā pils</t>
  </si>
  <si>
    <t>Pašvaldības dzīvokļu uzturēšana</t>
  </si>
  <si>
    <t>Dzelzceļa stacijas ēkas un laukuma apsaimniekošana</t>
  </si>
  <si>
    <t>Allažu sporta halle</t>
  </si>
  <si>
    <t>Koncesijas uzraudzība</t>
  </si>
  <si>
    <t>Sporta komitejas lēmumu īstenošana</t>
  </si>
  <si>
    <t>08.210</t>
  </si>
  <si>
    <t>Mores pagasta bibliotēka</t>
  </si>
  <si>
    <t>Allažu pagasta bibliotēka</t>
  </si>
  <si>
    <t>Inčukalna  bibliotēka</t>
  </si>
  <si>
    <t>Krimuldas pagasta bibliotēkas</t>
  </si>
  <si>
    <t>Lēdurgas pagasta bibliotēkas</t>
  </si>
  <si>
    <t>Siguldas pils paviljons</t>
  </si>
  <si>
    <t>Siguldas pagasta Kultūras nams</t>
  </si>
  <si>
    <t>Mores pagasta Tautas nams</t>
  </si>
  <si>
    <t>Allažu pagasta Tautas nams</t>
  </si>
  <si>
    <t>Inčukalna Tautas nams</t>
  </si>
  <si>
    <t>Krimuldas Tautas nams</t>
  </si>
  <si>
    <t>Lēdurgas kultūras nams</t>
  </si>
  <si>
    <t>08.610</t>
  </si>
  <si>
    <t>Izglītības, kultūras atbalsta fonds un kultūras projekti</t>
  </si>
  <si>
    <t xml:space="preserve"> PII "ĀBELĪTE"</t>
  </si>
  <si>
    <t>PII "Pīlādzītis"</t>
  </si>
  <si>
    <t>PII "Saulīte"</t>
  </si>
  <si>
    <t>Privātie bērnudārzi</t>
  </si>
  <si>
    <t>Allažu pamatskolas pirmskolas grupas</t>
  </si>
  <si>
    <t>PII "Pasaciņa" Skolas ielā 5</t>
  </si>
  <si>
    <t>PII "Tornīši", Skolas ielā 3</t>
  </si>
  <si>
    <t>Inčukalna PII "Minka"</t>
  </si>
  <si>
    <t>PII "Krimulda"</t>
  </si>
  <si>
    <t>PII "Ezerciems"</t>
  </si>
  <si>
    <t>Lēdurgas PII grupas</t>
  </si>
  <si>
    <t>Siguldas sākumskola Laurenči</t>
  </si>
  <si>
    <t>Siguldas 1.pamatskola</t>
  </si>
  <si>
    <t>Siguldas pilsētas vidusskola</t>
  </si>
  <si>
    <t>Mores pamatskola</t>
  </si>
  <si>
    <t>Privātās vidusskolas, sākumskolas</t>
  </si>
  <si>
    <t>Allažu pamatskola</t>
  </si>
  <si>
    <t>Inčukalna pamatskola</t>
  </si>
  <si>
    <t>Tehnoloģiju izglītības centrs</t>
  </si>
  <si>
    <t>10.000</t>
  </si>
  <si>
    <t>SN pašvaldības Sociālais dienests</t>
  </si>
  <si>
    <t>Asistentu pakalpojumi</t>
  </si>
  <si>
    <t>Pakalpojumi bērniem un pieaugušajiem ar  invalīditāti</t>
  </si>
  <si>
    <t>Algoti pagaidu sabiedriskie darbi</t>
  </si>
  <si>
    <t>Sociālās aprūpes centrs</t>
  </si>
  <si>
    <t>Krājumi, materiāli, energoresursi, preces, biroja preces un inventārs</t>
  </si>
  <si>
    <t>Funkcionālā kategorija</t>
  </si>
  <si>
    <t>Darba samaksa</t>
  </si>
  <si>
    <t>Darba devēja VSAOI, pabalsti un kompensācijas</t>
  </si>
  <si>
    <t>Komandējumi un dienesta braucieni</t>
  </si>
  <si>
    <t>Izdevumi periodikas iegādei bibliotēku krājumiem</t>
  </si>
  <si>
    <t>Budžeta iestāžu nodokļu maksājumi</t>
  </si>
  <si>
    <t>Subsīdijas un dotācijas komersantiem, biedrībām un nodibinājumiem</t>
  </si>
  <si>
    <t>PROCENTU IZDEVUMI</t>
  </si>
  <si>
    <t>Pārējie procentu maksājumi</t>
  </si>
  <si>
    <t>PAMATLĪDZEKĻI</t>
  </si>
  <si>
    <t>Sociālie pabalsti naudā</t>
  </si>
  <si>
    <t>Sociālie pabalsti natūrā</t>
  </si>
  <si>
    <t>Pārējie klasifikācijā neminētie maksājumi iedzīvotājiem natūrā un kompensācijas</t>
  </si>
  <si>
    <t>Pašvaldību budžeta kārtējo izdevumu transferti</t>
  </si>
  <si>
    <t>KOPĀ</t>
  </si>
  <si>
    <t>Subsīdijas un dotācijas komersantiem</t>
  </si>
  <si>
    <t>Pārējie neklasificētie sabiedriskās kārtības un drošības pakalpojumi</t>
  </si>
  <si>
    <t>Vispārējās nodarbinātības jautājumi</t>
  </si>
  <si>
    <t>TERITORIJU UN MĀJOKĻU APSAIMNIEKOŠANA</t>
  </si>
  <si>
    <t>Pārējie pašvaldības teritorijas mājokļu apsaimn. izdevumi</t>
  </si>
  <si>
    <t>ATPŪTA, KULTŪRA UN RELIĢIJA</t>
  </si>
  <si>
    <t>Atpūtas un sporta pasākumi</t>
  </si>
  <si>
    <t>Sidgundas bibliotēka</t>
  </si>
  <si>
    <t>Kultūras pārvalde</t>
  </si>
  <si>
    <t>Pamatizglītība</t>
  </si>
  <si>
    <t>Interešu izglītība ( Līmeņos nedefinētā izglītība)</t>
  </si>
  <si>
    <t>Sociālais dienests ar visiem pakalpojumiem</t>
  </si>
  <si>
    <t>Inčukalna sporta pasākumi un sporta laukumu uzturēšana</t>
  </si>
  <si>
    <t>Pārējās nodevas, ko uzliek pašvaldība</t>
  </si>
  <si>
    <t>9529</t>
  </si>
  <si>
    <t>Pašvaldības  nodeva par izklaidējoša rakstura pasākumu sarīkošanu publiskās vietās</t>
  </si>
  <si>
    <t>Pašvaldību nodevas</t>
  </si>
  <si>
    <t>9500</t>
  </si>
  <si>
    <t>9490</t>
  </si>
  <si>
    <t>9450</t>
  </si>
  <si>
    <t>Valsts nodeva par uzvārda, vārda un tautības ieraksta maiņu personu apliecinošos dokumentos</t>
  </si>
  <si>
    <t>9430</t>
  </si>
  <si>
    <t>Valsts nodeva par apliecinājumiem un citu funkciju pildīšanu bāriņtiesās</t>
  </si>
  <si>
    <t>9420</t>
  </si>
  <si>
    <t>Valsts nodevas, kuras ieskaita pašvaldību budžeta</t>
  </si>
  <si>
    <t>9400</t>
  </si>
  <si>
    <t>Nodeva par ziņu par deklarēto dzīvesvietu reģistrāciju</t>
  </si>
  <si>
    <t>9186</t>
  </si>
  <si>
    <t>Nodeva par informācijas saņemšanu no Fizisko personu reģistra</t>
  </si>
  <si>
    <t>9183</t>
  </si>
  <si>
    <t>Valsts nodeva par citu personu apliecinošu un tiesību apliecinošu dokumentu izsniegšanu</t>
  </si>
  <si>
    <t>9180</t>
  </si>
  <si>
    <t>VALSTS (PAŠVALDĪBU) NODEVAS UN KANCELEJAS NODEVAS</t>
  </si>
  <si>
    <t>9000.</t>
  </si>
  <si>
    <t>Procentu ieņēmumi par atlikto maksājumu un vēl nesamaksātās pirkuma maksas daļas</t>
  </si>
  <si>
    <t>8640</t>
  </si>
  <si>
    <t>Procentu ieņēmumi no depozītiem un kontu atlikumiem.</t>
  </si>
  <si>
    <t>8600.</t>
  </si>
  <si>
    <t>IEŅĒMUMI NO UZŅĒMĒJDARBĪBAS UN  ĪPAŠUMA</t>
  </si>
  <si>
    <t>8000.</t>
  </si>
  <si>
    <t>Dabas resursu nodoklis par dabas resursu ieguvi un vides piesārņošanu</t>
  </si>
  <si>
    <t>5531</t>
  </si>
  <si>
    <t>NODOKĻI UN MAKSĀJUMI PAR TIESĪBĀM LIETOT ATSEVIŠĶAS PRECES</t>
  </si>
  <si>
    <t>5500</t>
  </si>
  <si>
    <t>5410</t>
  </si>
  <si>
    <t>5400</t>
  </si>
  <si>
    <t>Nodokļi</t>
  </si>
  <si>
    <t>5000.</t>
  </si>
  <si>
    <t>Kavējuma nauda par mājokļiem</t>
  </si>
  <si>
    <t>41322</t>
  </si>
  <si>
    <t>Nekustamā īpašuma nodokļa par mājokļiem parādi par iepriekšējiem gadiem</t>
  </si>
  <si>
    <t>41321</t>
  </si>
  <si>
    <t>Nekustamais īpašuma nodokļa par mājokļiem kārtējā saimn.gada ieņēmumi</t>
  </si>
  <si>
    <t>4131</t>
  </si>
  <si>
    <t>Kavējuma nauda par NĪN par ēkām</t>
  </si>
  <si>
    <t>41222</t>
  </si>
  <si>
    <t>Nekustamā īpašuma nodokļa par ēkām parādi par iepriekšējiem gadiem</t>
  </si>
  <si>
    <t>41221</t>
  </si>
  <si>
    <t>Nekustamā īpašuma nodokļa par ēkām un būvēm kārtējā saimn.gada ieņēmumi</t>
  </si>
  <si>
    <t>Kavējuma nauda par NīN par zemi</t>
  </si>
  <si>
    <t>41122</t>
  </si>
  <si>
    <t>Nekustamā īpašuma nodokļa par zemi iepriekšējo gadu parādi</t>
  </si>
  <si>
    <t>41121</t>
  </si>
  <si>
    <t>Nekustamā īpašuma nodokļa par zemi kārtējā saimnieciskā gada ieņēmumi</t>
  </si>
  <si>
    <t>4111</t>
  </si>
  <si>
    <t>Nekustamā īpašuma nodoklis</t>
  </si>
  <si>
    <t>4100.</t>
  </si>
  <si>
    <t>ĪPAŠUMA NODOKLIS</t>
  </si>
  <si>
    <t>4000.</t>
  </si>
  <si>
    <t>Pārējie iepriekš neklasificētie pašu ieņēmumi</t>
  </si>
  <si>
    <t>213999</t>
  </si>
  <si>
    <t>Dalības maksa semināros, sacensībās</t>
  </si>
  <si>
    <t>213998</t>
  </si>
  <si>
    <t>Būvvaldes  pakalpojumi</t>
  </si>
  <si>
    <t>213996</t>
  </si>
  <si>
    <t>Apbedīšanas  pakalpojumi</t>
  </si>
  <si>
    <t>213995</t>
  </si>
  <si>
    <t>2139941</t>
  </si>
  <si>
    <t>Ieņēmumi par ID karšu un suvenīru realizāciju</t>
  </si>
  <si>
    <t>213994</t>
  </si>
  <si>
    <t>Laulību ceremoniju pakalpojumi</t>
  </si>
  <si>
    <t>213992</t>
  </si>
  <si>
    <t>Koncesijas uzraudzības pakalpojumi</t>
  </si>
  <si>
    <t>213991</t>
  </si>
  <si>
    <t>Citi ieņēmumi par maksas pakalpojumiem</t>
  </si>
  <si>
    <t>21399</t>
  </si>
  <si>
    <t>Ieņēmumi par  komunālajiem pakalpojumiem</t>
  </si>
  <si>
    <t>21394</t>
  </si>
  <si>
    <t>Ieņēmumi par biļešu realizāciju</t>
  </si>
  <si>
    <t>21393</t>
  </si>
  <si>
    <t>Maksa par personu uzturēšanos soc.aprūpes iestādēs</t>
  </si>
  <si>
    <t>21391</t>
  </si>
  <si>
    <t>Pārēji ieņēmumi par nomu un īri</t>
  </si>
  <si>
    <t>21389</t>
  </si>
  <si>
    <t>21384</t>
  </si>
  <si>
    <t>Ieņēmumi no kustamā īpašuma iznomāšanas</t>
  </si>
  <si>
    <t>21383</t>
  </si>
  <si>
    <t>Ieņēmumi par viesnīcu pakalpojumiem</t>
  </si>
  <si>
    <t>21382</t>
  </si>
  <si>
    <t>Ieņēmumi par apsaimniekošanu</t>
  </si>
  <si>
    <t>213815</t>
  </si>
  <si>
    <t>Ieņēmumi par atkritumu izvešanu</t>
  </si>
  <si>
    <t>213814</t>
  </si>
  <si>
    <t>Ieņēmumi par elektrību</t>
  </si>
  <si>
    <t>213813</t>
  </si>
  <si>
    <t>Ieņēmumi par ūdeni, kanalizāciju</t>
  </si>
  <si>
    <t>213812</t>
  </si>
  <si>
    <t>Ieņēmumi par apkuri</t>
  </si>
  <si>
    <t>213811</t>
  </si>
  <si>
    <t>Ieņēmumi par telpu nomu</t>
  </si>
  <si>
    <t>213810</t>
  </si>
  <si>
    <t>21381</t>
  </si>
  <si>
    <t>Ieņēmumi par pārējo dokumentu izsniegšanu un pārējiem kancelejas pakalpojumiem</t>
  </si>
  <si>
    <t>21379</t>
  </si>
  <si>
    <t>Pārējie ieņēmumi par izglītības pakalpojumiem</t>
  </si>
  <si>
    <t>21359</t>
  </si>
  <si>
    <t>21352</t>
  </si>
  <si>
    <t>21351</t>
  </si>
  <si>
    <t>Ieņēmumi no budžeta iestāžu un struktūrvienību sniegtajiem maksas pakalpojumiemu un citi pašu ieņēmumi</t>
  </si>
  <si>
    <t>21300</t>
  </si>
  <si>
    <t>BUDŽETA IESTĀŽU IEŅĒMUMI</t>
  </si>
  <si>
    <t>21000</t>
  </si>
  <si>
    <t xml:space="preserve">Pārējie pašvaldības saņemtie transferti no citām pašvaldībām </t>
  </si>
  <si>
    <t>192003</t>
  </si>
  <si>
    <t>Pašvaldības saņemtie transferti no citām pašvaldībām izglītības funkciju nodrošināšanai</t>
  </si>
  <si>
    <t>192001</t>
  </si>
  <si>
    <t>Ieņēmumi pašvaldību budžetā no citām pašvaldībām</t>
  </si>
  <si>
    <t>19200</t>
  </si>
  <si>
    <t>19000</t>
  </si>
  <si>
    <t>Pašvaldību budžetā saņemtā dotācija no pašvaldību finanšu izlīdzināšanas fonda</t>
  </si>
  <si>
    <t>Pašvaldību no valsts budžeta iestādēm saņemtie transferti RS pol.instrumentu un pārējās ārvalstu fin.pal. līdzfinansētajiem projektiem (pasākumiem)</t>
  </si>
  <si>
    <t>18630</t>
  </si>
  <si>
    <t>18629</t>
  </si>
  <si>
    <t>Mērķdotācija pašvaldību izglītības iestāžu piecgadīgo un sešgadīgo bērnu apmācībai</t>
  </si>
  <si>
    <t>18625</t>
  </si>
  <si>
    <t>Mērķdotācija pašvaldību pamatizglītības, vispārējās izglītības un daļējai interešu izglītības finanšēšanai</t>
  </si>
  <si>
    <t>18624</t>
  </si>
  <si>
    <t>Mērķdotācijas kultūras pasākumiem</t>
  </si>
  <si>
    <t>18622</t>
  </si>
  <si>
    <t>Mērķdotācija izglītības pasākumiem</t>
  </si>
  <si>
    <t>18621</t>
  </si>
  <si>
    <t xml:space="preserve">Pašvaldību saņemtie valsts budžeta transferti </t>
  </si>
  <si>
    <t>18620</t>
  </si>
  <si>
    <t>Pašvaldību saņemtie transferti no valsts budžeta</t>
  </si>
  <si>
    <t>18600</t>
  </si>
  <si>
    <t>18000</t>
  </si>
  <si>
    <t>Pašvaldību saņemtie transferti no valsts budžeta daļēji finansētām atvasinātām publiskām personām un no budžeta nefinansētām iestādēm</t>
  </si>
  <si>
    <t>17200</t>
  </si>
  <si>
    <t>No valsts budžeta daļēji finansēto atvasināto publisko personu un budžeta nefinansēto iestāžu transferti</t>
  </si>
  <si>
    <t>17000</t>
  </si>
  <si>
    <t>Ieņēmumi no pašvaldību kustamā īpašuma un mantas realizācijas</t>
  </si>
  <si>
    <t>13400</t>
  </si>
  <si>
    <t>Ieņēmumi no zemes īpašuma pārdošanas</t>
  </si>
  <si>
    <t>13210</t>
  </si>
  <si>
    <t>Ieņēmumi no zemes, meža īpašuma pārdošanas</t>
  </si>
  <si>
    <t>13200</t>
  </si>
  <si>
    <t>Ieņēmumi no ēku un būvju īpašuma pārdošanas</t>
  </si>
  <si>
    <t>13100</t>
  </si>
  <si>
    <t>IEŅĒMUMI NO VALSTS (PAŠVALDĪBAS) ĪPAŠUMA PĀRDOŠANAS UN NO NODOKĻU PAMATPARĀDA KA</t>
  </si>
  <si>
    <t>13000</t>
  </si>
  <si>
    <t>Pārējie dažādi nenodokļu ieņēmumi, kas nav iepriekš klasificēti šajā klasifikato</t>
  </si>
  <si>
    <t>12399</t>
  </si>
  <si>
    <t>12395</t>
  </si>
  <si>
    <t>12393</t>
  </si>
  <si>
    <t>12300</t>
  </si>
  <si>
    <t>Ieņēmumi no zaudējumu atlīdzības par meža resursiem nodarītiem kaitējumiem</t>
  </si>
  <si>
    <t>12260</t>
  </si>
  <si>
    <t>12000</t>
  </si>
  <si>
    <t>Saņemts no Valsts kases sadales konta pārskata gadā ieskaitītais iedzīvotāju ienākuma nodoklis</t>
  </si>
  <si>
    <t>1112</t>
  </si>
  <si>
    <t>Ieņēmumi no iedzīvotāju ienākuma nodokļa</t>
  </si>
  <si>
    <t>11010</t>
  </si>
  <si>
    <t>BUDŽETA NODOKĻU IEŅĒMUMI</t>
  </si>
  <si>
    <t>11000</t>
  </si>
  <si>
    <t>Naudas sodi, ko uzliek  par pārkāpumiem ceļu satiksmē</t>
  </si>
  <si>
    <t>10154</t>
  </si>
  <si>
    <t>Naudas sodi, ko uzliek pašvaldība-administratīvā komisija, Pašvaldības policija</t>
  </si>
  <si>
    <t>10140</t>
  </si>
  <si>
    <t>Naudas sodi</t>
  </si>
  <si>
    <t>10100</t>
  </si>
  <si>
    <t>10000</t>
  </si>
  <si>
    <t>1000</t>
  </si>
  <si>
    <t>ATLĪDZĪBA</t>
  </si>
  <si>
    <t>2000</t>
  </si>
  <si>
    <t>PRECES UN PAKALPOJUMI</t>
  </si>
  <si>
    <t>3000</t>
  </si>
  <si>
    <t>SUBSĪDIJAS UN DOTĀCIJAS</t>
  </si>
  <si>
    <t>Subsīdijas un dotācijas komersantiem, biedrībām, nodibinājumiem ES pol. instr.un pārējās ārvalstu finanšu palīdzības līdzfinansēto projektu un pasākumu ietavros</t>
  </si>
  <si>
    <t>5000</t>
  </si>
  <si>
    <t>PAMATKAPITĀLA VEIDOŠANA</t>
  </si>
  <si>
    <t>6000</t>
  </si>
  <si>
    <t>SOCIĀLIE PABALSTI</t>
  </si>
  <si>
    <t>7000</t>
  </si>
  <si>
    <t>TRANSVERTI, DOTĀCIJAS UN MĒRĶDOTĀCIJAS PAŠVALDĪBĀM, PAŠU RESURSI,DALĪBAS MAKSA</t>
  </si>
  <si>
    <t>9000</t>
  </si>
  <si>
    <t>KAPITĀLO IZDEVUMU TRANSFERTI, MĒRĶDOTĀCIJAS</t>
  </si>
  <si>
    <t>9200</t>
  </si>
  <si>
    <t>Kapitālo izdevumu transferti starp vienas pašvaldības dažādiem budžeta veidiem</t>
  </si>
  <si>
    <t>Bāriņtiesa</t>
  </si>
  <si>
    <t>1041</t>
  </si>
  <si>
    <t>ATBALSTS ĢIMENĒM AR BĒRNIEM</t>
  </si>
  <si>
    <t>10.400</t>
  </si>
  <si>
    <t>Inčukalna sporta centrs</t>
  </si>
  <si>
    <t>92209</t>
  </si>
  <si>
    <t>Lēdurgas sporta centrs</t>
  </si>
  <si>
    <t>92208</t>
  </si>
  <si>
    <t>Mālpils sporta centrs</t>
  </si>
  <si>
    <t>92207</t>
  </si>
  <si>
    <t>Inčukalna pamatskolas pirmsskolas grupas</t>
  </si>
  <si>
    <t>91108</t>
  </si>
  <si>
    <t>Mores pamatskolas pirmsskolas grupas</t>
  </si>
  <si>
    <t>91107</t>
  </si>
  <si>
    <t>Pirmsskolas izglītība</t>
  </si>
  <si>
    <t>Inciema bibliotēka</t>
  </si>
  <si>
    <t>8223</t>
  </si>
  <si>
    <t>Mālpils sporta pasākumi un sporta laukumu uzturēšana</t>
  </si>
  <si>
    <t>8120</t>
  </si>
  <si>
    <t>Lēdurgas, Krimuldas sporta pasākumi un sporta laukumu uzturēšana, t.sk. "Namiņš"</t>
  </si>
  <si>
    <t>6225</t>
  </si>
  <si>
    <t>6224</t>
  </si>
  <si>
    <t>6223</t>
  </si>
  <si>
    <t>6222</t>
  </si>
  <si>
    <t>Vides aizsardzības pasākumi no DRN</t>
  </si>
  <si>
    <t>Lietusūdeņu kanalizācija</t>
  </si>
  <si>
    <t>Privatizācija</t>
  </si>
  <si>
    <t>Vairāku mērķu attīstības projekti</t>
  </si>
  <si>
    <t>Lēdurgas dendroparks</t>
  </si>
  <si>
    <t>473113</t>
  </si>
  <si>
    <t>Transportbūvju nodaļa</t>
  </si>
  <si>
    <t xml:space="preserve">Autotransports </t>
  </si>
  <si>
    <t>04.510</t>
  </si>
  <si>
    <t>Vispārēja rakstura transferti no pašvaldību budžeta pašvaldību budžetam</t>
  </si>
  <si>
    <t>Pašvaldības budžetu parāda darījumi</t>
  </si>
  <si>
    <t>Izpildvara, likumdošanas vara</t>
  </si>
  <si>
    <t>Funkcionālās kategorijas apakškods</t>
  </si>
  <si>
    <t>Struktūrvienības/iestādes nosaukums</t>
  </si>
  <si>
    <t>Struktūrvienības/iestādes kods</t>
  </si>
  <si>
    <t>BUDŽETA IZDEVUMI KOPĀ</t>
  </si>
  <si>
    <t>Ekonomiskā kategorija</t>
  </si>
  <si>
    <t>Ekonomiskās kategorijas kods un nosaukums</t>
  </si>
  <si>
    <t>Aizdevumu saņemšana</t>
  </si>
  <si>
    <t>Aizdevuma pamatsummas atmaksa</t>
  </si>
  <si>
    <t>Budžeta plāns, EUR</t>
  </si>
  <si>
    <r>
      <t xml:space="preserve">BUDŽETA IZDEVUMI ATBILSTOŠI </t>
    </r>
    <r>
      <rPr>
        <b/>
        <u/>
        <sz val="14"/>
        <rFont val="Cambria"/>
        <family val="1"/>
        <charset val="186"/>
        <scheme val="major"/>
      </rPr>
      <t>EKONOMISKAI KATEGORIJAI</t>
    </r>
  </si>
  <si>
    <r>
      <t xml:space="preserve">BUDŽETA IZDEVUMI ATBILSTOŠI </t>
    </r>
    <r>
      <rPr>
        <b/>
        <u/>
        <sz val="14"/>
        <rFont val="Cambria"/>
        <family val="1"/>
        <charset val="186"/>
        <scheme val="major"/>
      </rPr>
      <t>FUNKCIONĀLAI KATEGORIJAI</t>
    </r>
  </si>
  <si>
    <r>
      <t xml:space="preserve">BUDŽETA IEŅĒMUMI ATBILSTOŠI </t>
    </r>
    <r>
      <rPr>
        <b/>
        <u/>
        <sz val="14"/>
        <rFont val="Cambria"/>
        <family val="1"/>
        <charset val="186"/>
        <scheme val="major"/>
      </rPr>
      <t>EKONOMISKAI KATEGORIJAI</t>
    </r>
  </si>
  <si>
    <t>Starptautiskā sadarbība</t>
  </si>
  <si>
    <t>Reklāmas pakalpojumi</t>
  </si>
  <si>
    <t>Pašvaldības nodeva par būvatļaujas izdošanu vai būvniecības ieceres akceptu</t>
  </si>
  <si>
    <t>Līdzfinansējums biedrībām projektu realizēšanai</t>
  </si>
  <si>
    <t>Zaļo un dārza atkritumu laukuma apsaimniekošana</t>
  </si>
  <si>
    <t>"Skulmju dzimtas mājas" ekspozīcija</t>
  </si>
  <si>
    <t>Inčukalna kopienas centrs</t>
  </si>
  <si>
    <t>Dziesmu svētki</t>
  </si>
  <si>
    <t>Skolu asistentu pakalpojumi</t>
  </si>
  <si>
    <t>Skolēnu stipendijas</t>
  </si>
  <si>
    <t>09.610</t>
  </si>
  <si>
    <t>Izglītojamo pārvadājumu pakalpojumi</t>
  </si>
  <si>
    <t>Izglītojamo pārvadājumi</t>
  </si>
  <si>
    <t>09.620</t>
  </si>
  <si>
    <t>Izglītojamo ēdināšanas pakalpojumi</t>
  </si>
  <si>
    <t>96201</t>
  </si>
  <si>
    <t>Izglītojamo ēdināšana PII Ābelīte</t>
  </si>
  <si>
    <t>96202</t>
  </si>
  <si>
    <t>Izglītojamo ēdināšana PII Pīlādzītis</t>
  </si>
  <si>
    <t>96203</t>
  </si>
  <si>
    <t>Izglītojamo ēdināšana PII Saulīte</t>
  </si>
  <si>
    <t>96204</t>
  </si>
  <si>
    <t>Izglītojamo ēdināšana PII Ieviņa</t>
  </si>
  <si>
    <t>96205</t>
  </si>
  <si>
    <t>Izglītojamo ēdināšana Allažu pamatskolas PII grupas</t>
  </si>
  <si>
    <t>96206</t>
  </si>
  <si>
    <t>Izglītojamo ēdināšana PII Pasaciņa</t>
  </si>
  <si>
    <t>96207</t>
  </si>
  <si>
    <t>Izglītojamo ēdināšana PII Tornīši</t>
  </si>
  <si>
    <t>96208</t>
  </si>
  <si>
    <t>Izglītojamo ēdināšana PII Māllēpīte</t>
  </si>
  <si>
    <t>96209</t>
  </si>
  <si>
    <t>Izglītojamo ēdināšana PII Minka</t>
  </si>
  <si>
    <t>96210</t>
  </si>
  <si>
    <t>Izglītojamo ēdināšana PII Krimulda</t>
  </si>
  <si>
    <t>96211</t>
  </si>
  <si>
    <t>Izglītojamo ēdināšana PII Ezerciems</t>
  </si>
  <si>
    <t>96214</t>
  </si>
  <si>
    <t>Izglītojamo ēdināšana Inčukalna pamatskolas PII grupas</t>
  </si>
  <si>
    <t>96216</t>
  </si>
  <si>
    <t>Izglītojamo ēdināšana Siguldas Valsts ģimnāzija</t>
  </si>
  <si>
    <t>96217</t>
  </si>
  <si>
    <t>Izglītojamo ēdināšana Siguldas sākumskola Laurenči</t>
  </si>
  <si>
    <t>96218</t>
  </si>
  <si>
    <t>Izglītojamo ēdināšana Siguldas 1.pamatskola</t>
  </si>
  <si>
    <t>96219</t>
  </si>
  <si>
    <t>Izglītojamo ēdināšana Siguldas pilsētas vidusskola</t>
  </si>
  <si>
    <t>96220</t>
  </si>
  <si>
    <t>Izglītojamo ēdināšana Mores pamatskola</t>
  </si>
  <si>
    <t>96221</t>
  </si>
  <si>
    <t>Izglītojamo ēdināšana Allažu pamatskola</t>
  </si>
  <si>
    <t>96222</t>
  </si>
  <si>
    <t>Izglītojamo ēdināšana Mālpils vidusskola</t>
  </si>
  <si>
    <t>96223</t>
  </si>
  <si>
    <t>Izglītojamo ēdināšana Inčukalna pamatskola</t>
  </si>
  <si>
    <t>96224</t>
  </si>
  <si>
    <t>Izglītojamo ēdināšana Krimuldas vidusskola</t>
  </si>
  <si>
    <t>96225</t>
  </si>
  <si>
    <t>Izglītojamo ēdināšana Lēdurgas pamatskola</t>
  </si>
  <si>
    <t>09.630</t>
  </si>
  <si>
    <t>Izglītojamo izmitināšanas pakalpojumi</t>
  </si>
  <si>
    <t>Izglītojamo izmitināšana Siguldas sākumskola Laurenči</t>
  </si>
  <si>
    <t>10921</t>
  </si>
  <si>
    <t>Atbalsts energoresursiem</t>
  </si>
  <si>
    <t>10922</t>
  </si>
  <si>
    <t>Atbalsts Ukraiņu civiliedzīvotājiem</t>
  </si>
  <si>
    <t>Kompensācijas, kuras izmaksā personām, pamatojoties uz Latvijas tiesu, Eiropas Savienības Tiesas, Eiropas Cilvēktiesību tiesas nolēmumiem</t>
  </si>
  <si>
    <t>Maijas Pīlāgas Lēdurgas mākslas skola</t>
  </si>
  <si>
    <t>Krimuldas Mūzikas un mākslas skola</t>
  </si>
  <si>
    <t>Inčukalna Mūzikas un mākslas skola</t>
  </si>
  <si>
    <t>Siguldas Sporta skola</t>
  </si>
  <si>
    <t>Jūdažu bibliotēka un sabiedriskais centrs</t>
  </si>
  <si>
    <t>Siguldas pagasta bibliotēka</t>
  </si>
  <si>
    <t>Kapsētu pārvaldības nodaļa</t>
  </si>
  <si>
    <t>Būvniecības kontroles pārvalde</t>
  </si>
  <si>
    <t>Ieņēmumi no meža īpašuma pārdošanas</t>
  </si>
  <si>
    <t>Sporta centrs pakalpojumi</t>
  </si>
  <si>
    <t>Ieņēmumi par telpu nomu un īri</t>
  </si>
  <si>
    <t>Vēlēšanu komisija</t>
  </si>
  <si>
    <t>Iemaksas Finanšu izlīdzināšanas fondā</t>
  </si>
  <si>
    <t>Operatīvās komunikācijas centrs</t>
  </si>
  <si>
    <t>Administrācija un mārketinga nodaļa</t>
  </si>
  <si>
    <t>Tūrisma nodaļa</t>
  </si>
  <si>
    <t>Attīstības projektu un uzņēmējdarbības nodaļa</t>
  </si>
  <si>
    <t>Līdzdalības budžetu projekti</t>
  </si>
  <si>
    <t>Īpašumu un tteritorijas uzturēšana Lēdurgā</t>
  </si>
  <si>
    <t>Izglītības un sporta pārvaldes Sporta nodaļa</t>
  </si>
  <si>
    <t>Izglītības un sporta pārvaldes Izglītības nodaļa</t>
  </si>
  <si>
    <t>18623</t>
  </si>
  <si>
    <t>Mērķdotācijas ceļiem</t>
  </si>
  <si>
    <t xml:space="preserve">Mērķdotācija 1.-4.kl. brīvpusdienām </t>
  </si>
  <si>
    <t>Mērķdotācija 1.-4.kl.Ukraiņu izglītojamiem</t>
  </si>
  <si>
    <t>Valsts dotācija pašvaldību budžetam</t>
  </si>
  <si>
    <t>Budžeta iestādes ieņēmumi no ārvalstu finanšu palīdzības</t>
  </si>
  <si>
    <t>Ieņēmumi no vadošā partnera partneru grupas īstenotajiem ES politiku instrumentu projektiem</t>
  </si>
  <si>
    <t>Atlīdzība no apdrošināšanas sabiedrībām</t>
  </si>
  <si>
    <t>Pārējie  ieņēmumi par iestāžu sniegtajiem maksas pakalpojumiem</t>
  </si>
  <si>
    <t>Pašvaldību budžeta procentu ieņēmumi par pašvaldību kontu atlikumiem kredītiestādēs</t>
  </si>
  <si>
    <t>Komunikācijas pārvalde</t>
  </si>
  <si>
    <t>01.330</t>
  </si>
  <si>
    <t>Vispārējās nozīmes dienesti</t>
  </si>
  <si>
    <t>Siguldas novada digitālais centrs</t>
  </si>
  <si>
    <t xml:space="preserve">Attīstības un investīciju pārvalde
</t>
  </si>
  <si>
    <t>Pašvaldības infrastruktūras saimnieciskā nodreošinājuma pārvalde</t>
  </si>
  <si>
    <t>Siguldas pilsētas un Siguldas pagasta apvienību pārvalde</t>
  </si>
  <si>
    <t>Allažu un Inčukalna pagastu apvienības pārvalde</t>
  </si>
  <si>
    <t>Mālpils un Mores pagastu apvienības pārvalde</t>
  </si>
  <si>
    <t>Krimuldas un Lēdurgas pagastu apvienības pārvalde</t>
  </si>
  <si>
    <t>Transporta pārvalde</t>
  </si>
  <si>
    <t>Siguldas novada Kultūras un Tūrisma centrs (administrācija)</t>
  </si>
  <si>
    <t>Siguldas novada Kultūras centrs "Devons"</t>
  </si>
  <si>
    <t>Bērnudārzu asistentu pakalpojumi</t>
  </si>
  <si>
    <t>Klientu apkalpošanas pārvalde</t>
  </si>
  <si>
    <t>Atbalsts reliģiskām organizācijām</t>
  </si>
  <si>
    <t>Budžeta grozījumi, EUR</t>
  </si>
  <si>
    <t>Budžeta plāns pēc grozījumiem, EUR</t>
  </si>
  <si>
    <t>18628</t>
  </si>
  <si>
    <t>Mērķdotācija mācību literatūrai un mācību līdzekļiem</t>
  </si>
  <si>
    <t xml:space="preserve">  </t>
  </si>
  <si>
    <t>Zemes likumisko lietošanas tiesību ieņēmumi</t>
  </si>
  <si>
    <t>Pārējie iepriekš neklasificētie maksas ieņēmumi</t>
  </si>
  <si>
    <t>Budžeta līdzekļu atlikums 01.01.2026.</t>
  </si>
  <si>
    <t>Budžeta līdzekļu atlikums 31.12.2026.</t>
  </si>
  <si>
    <t>96226</t>
  </si>
  <si>
    <t>Izglītojamo ēdināšanaprivātās vidusskolas, sākumskolas</t>
  </si>
  <si>
    <t>IIN pārmaksas attiecināšana uz aizdevumu pamatsummas atmaksu</t>
  </si>
  <si>
    <t>Siguldas novada pašvaldības 2026. gada saistību apmērs saimnieciskajā gadā un turpmākajos gados</t>
  </si>
  <si>
    <t>Nr. p. k.</t>
  </si>
  <si>
    <t>Aizdevējs</t>
  </si>
  <si>
    <t>Līguma noslēgšanas datums</t>
  </si>
  <si>
    <t>Atmaksas termiņš</t>
  </si>
  <si>
    <t>Aizņēmuma līguma
summa, EUR</t>
  </si>
  <si>
    <t>Parāds uz pārskata gada sākumu, EUR</t>
  </si>
  <si>
    <t>Saistību apmērs, EUR</t>
  </si>
  <si>
    <t>Saistības kopā, EUR</t>
  </si>
  <si>
    <t>turpmākajos gados</t>
  </si>
  <si>
    <t>AIZŅĒMUMI</t>
  </si>
  <si>
    <t>58</t>
  </si>
  <si>
    <t>Valsts kase</t>
  </si>
  <si>
    <t>09.04.2020</t>
  </si>
  <si>
    <t>20.03.2030</t>
  </si>
  <si>
    <t>45</t>
  </si>
  <si>
    <t>06.09.2018</t>
  </si>
  <si>
    <t>20.08.2048</t>
  </si>
  <si>
    <t>41</t>
  </si>
  <si>
    <t>06.08.2018</t>
  </si>
  <si>
    <t>20.12.2040</t>
  </si>
  <si>
    <t>40</t>
  </si>
  <si>
    <t>53</t>
  </si>
  <si>
    <t>28.10.2019</t>
  </si>
  <si>
    <t>20.08.2038</t>
  </si>
  <si>
    <t>66</t>
  </si>
  <si>
    <t>07.05.2021</t>
  </si>
  <si>
    <t>20.04.2026</t>
  </si>
  <si>
    <t>13</t>
  </si>
  <si>
    <t>26.07.2016</t>
  </si>
  <si>
    <t>20.07.2031</t>
  </si>
  <si>
    <t>14</t>
  </si>
  <si>
    <t>20.07.2041</t>
  </si>
  <si>
    <t>23</t>
  </si>
  <si>
    <t>P-198/2017 – Pils ielas (krustojums ar Pils, Cēsu, Līvkalna ielām) apļveida krustojuma atjaunošana Siguldā, Siguldas novadā</t>
  </si>
  <si>
    <t>24.05.2017</t>
  </si>
  <si>
    <t>20.05.2032</t>
  </si>
  <si>
    <t>24</t>
  </si>
  <si>
    <t>67</t>
  </si>
  <si>
    <t>16.06.2021</t>
  </si>
  <si>
    <t>20.05.2036</t>
  </si>
  <si>
    <t>1</t>
  </si>
  <si>
    <t>16.06.2015</t>
  </si>
  <si>
    <t>20.06.2030</t>
  </si>
  <si>
    <t>12</t>
  </si>
  <si>
    <t>29.02.2016</t>
  </si>
  <si>
    <t>20.02.2041</t>
  </si>
  <si>
    <t>38</t>
  </si>
  <si>
    <t>01.06.2018</t>
  </si>
  <si>
    <t>20.05.2038</t>
  </si>
  <si>
    <t>60</t>
  </si>
  <si>
    <t>17.08.2020</t>
  </si>
  <si>
    <t>20.07.2035</t>
  </si>
  <si>
    <t>59</t>
  </si>
  <si>
    <t>49</t>
  </si>
  <si>
    <t>05.03.2019</t>
  </si>
  <si>
    <t>22.02.2044</t>
  </si>
  <si>
    <t>2</t>
  </si>
  <si>
    <t>22.07.2015</t>
  </si>
  <si>
    <t>22.07.2030</t>
  </si>
  <si>
    <t>3</t>
  </si>
  <si>
    <t>54</t>
  </si>
  <si>
    <t>13.11.2019</t>
  </si>
  <si>
    <t>20.10.2034</t>
  </si>
  <si>
    <t>55</t>
  </si>
  <si>
    <t>09.12.2019</t>
  </si>
  <si>
    <t>20.11.2044</t>
  </si>
  <si>
    <t>61</t>
  </si>
  <si>
    <t>10.09.2020</t>
  </si>
  <si>
    <t>20.08.2045</t>
  </si>
  <si>
    <t>4</t>
  </si>
  <si>
    <t>26.08.2015</t>
  </si>
  <si>
    <t>20.08.2030</t>
  </si>
  <si>
    <t>5</t>
  </si>
  <si>
    <t>6</t>
  </si>
  <si>
    <t>26</t>
  </si>
  <si>
    <t>06.07.2017</t>
  </si>
  <si>
    <t>20.06.2032</t>
  </si>
  <si>
    <t>25</t>
  </si>
  <si>
    <t>15</t>
  </si>
  <si>
    <t>22.11.2016</t>
  </si>
  <si>
    <t>20.11.2031</t>
  </si>
  <si>
    <t>16</t>
  </si>
  <si>
    <t>17</t>
  </si>
  <si>
    <t>7</t>
  </si>
  <si>
    <t>09.09.2015</t>
  </si>
  <si>
    <t>20.09.2030</t>
  </si>
  <si>
    <t>18</t>
  </si>
  <si>
    <t>30.11.2016</t>
  </si>
  <si>
    <t>19</t>
  </si>
  <si>
    <t>28.12.2016</t>
  </si>
  <si>
    <t>20.12.2031</t>
  </si>
  <si>
    <t>20</t>
  </si>
  <si>
    <t>10</t>
  </si>
  <si>
    <t>15.12.2015</t>
  </si>
  <si>
    <t>20.12.2030</t>
  </si>
  <si>
    <t>8</t>
  </si>
  <si>
    <t>9</t>
  </si>
  <si>
    <t>11</t>
  </si>
  <si>
    <t>16.12.2015</t>
  </si>
  <si>
    <t>27</t>
  </si>
  <si>
    <t>P-447/2017 – Paparžu ielas pārbūve Siguldā, Siguldas novadā</t>
  </si>
  <si>
    <t>17.08.2017</t>
  </si>
  <si>
    <t>20.08.2032</t>
  </si>
  <si>
    <t>39</t>
  </si>
  <si>
    <t>02.08.2018</t>
  </si>
  <si>
    <t>20.07.2028</t>
  </si>
  <si>
    <t>28</t>
  </si>
  <si>
    <t>P-448/2017 – Allažu pamatskolas atjaunošana (energoefektivitātes paaugstināšana) Skolas ielā 5, Allažos</t>
  </si>
  <si>
    <t>42</t>
  </si>
  <si>
    <t>07.08.2018</t>
  </si>
  <si>
    <t>29</t>
  </si>
  <si>
    <t>P-457/2017 – PII Pasaciņa ēkas Skolas 3, Siguldā, Siguldas novadā telpu atjaunošana</t>
  </si>
  <si>
    <t>25.08.2017</t>
  </si>
  <si>
    <t>20.08.2027</t>
  </si>
  <si>
    <t>64</t>
  </si>
  <si>
    <t>07.12.2020</t>
  </si>
  <si>
    <t>20.11.2045</t>
  </si>
  <si>
    <t>65</t>
  </si>
  <si>
    <t>44</t>
  </si>
  <si>
    <t>31.08.2018</t>
  </si>
  <si>
    <t>21.08.2028</t>
  </si>
  <si>
    <t>30</t>
  </si>
  <si>
    <t>03.10.2017</t>
  </si>
  <si>
    <t>20.09.2032</t>
  </si>
  <si>
    <t>31</t>
  </si>
  <si>
    <t>20.09.2027</t>
  </si>
  <si>
    <t>46</t>
  </si>
  <si>
    <t>14.09.2018</t>
  </si>
  <si>
    <t>20.09.2028</t>
  </si>
  <si>
    <t>32</t>
  </si>
  <si>
    <t>18.10.2017</t>
  </si>
  <si>
    <t>20.10.2032</t>
  </si>
  <si>
    <t>33</t>
  </si>
  <si>
    <t>P-626/2017 – Jāņa Poruka ielas pārbūve ar lietusūdens kanalizācijas sistēmas un lietusūdens attīrīšanas sistēmas iekārtu izbūvi.</t>
  </si>
  <si>
    <t>02.11.2017</t>
  </si>
  <si>
    <t>52</t>
  </si>
  <si>
    <t>10.05.2019</t>
  </si>
  <si>
    <t>20.04.2034</t>
  </si>
  <si>
    <t>21</t>
  </si>
  <si>
    <t>21.03.2017</t>
  </si>
  <si>
    <t>20.03.2037</t>
  </si>
  <si>
    <t>51</t>
  </si>
  <si>
    <t>34</t>
  </si>
  <si>
    <t>P-690/2017 – Gājēju celiņa izbūve autoceļa V83 posmā no Televīzijas ielas līdz Nākotnes ielai Siguldā, Siguldas novadā</t>
  </si>
  <si>
    <t>20.12.2017</t>
  </si>
  <si>
    <t>20.12.2032</t>
  </si>
  <si>
    <t>22</t>
  </si>
  <si>
    <t>20.03.2032</t>
  </si>
  <si>
    <t>50</t>
  </si>
  <si>
    <t>20.04.2044</t>
  </si>
  <si>
    <t>35</t>
  </si>
  <si>
    <t>P-692/2017 – Kult.iestādes invest. projekta Siguldas Kultūras centra pārbūve par zema patēriņa enerģijas ēku.</t>
  </si>
  <si>
    <t>28.12.2017</t>
  </si>
  <si>
    <t>20.12.2037</t>
  </si>
  <si>
    <t>47</t>
  </si>
  <si>
    <t>29.11.2018</t>
  </si>
  <si>
    <t>20.11.2028</t>
  </si>
  <si>
    <t>48</t>
  </si>
  <si>
    <t>10.12.2018</t>
  </si>
  <si>
    <t>56</t>
  </si>
  <si>
    <t>25.03.2020</t>
  </si>
  <si>
    <t>20.03.2035</t>
  </si>
  <si>
    <t>57</t>
  </si>
  <si>
    <t>37</t>
  </si>
  <si>
    <t>07.03.2018</t>
  </si>
  <si>
    <t>22.02.2038</t>
  </si>
  <si>
    <t>36</t>
  </si>
  <si>
    <t>43</t>
  </si>
  <si>
    <t>15.08.2018</t>
  </si>
  <si>
    <t>20.02.2033</t>
  </si>
  <si>
    <t>63</t>
  </si>
  <si>
    <t>03.12.2020</t>
  </si>
  <si>
    <t>20.11.2040</t>
  </si>
  <si>
    <t>62</t>
  </si>
  <si>
    <t>06.10.2020</t>
  </si>
  <si>
    <t>20.09.2040</t>
  </si>
  <si>
    <t>69</t>
  </si>
  <si>
    <t>P-305/2021- Enerģētikas ielas un tās inženierkomunikāciju pārbūve īstenošanai</t>
  </si>
  <si>
    <t>03.08.2021</t>
  </si>
  <si>
    <t>22.07.2041</t>
  </si>
  <si>
    <t>68</t>
  </si>
  <si>
    <t>21.07.2036</t>
  </si>
  <si>
    <t>70</t>
  </si>
  <si>
    <t>13.09.2021</t>
  </si>
  <si>
    <t>20.08.2041</t>
  </si>
  <si>
    <t>71</t>
  </si>
  <si>
    <t>72</t>
  </si>
  <si>
    <t>15.09.2021</t>
  </si>
  <si>
    <t>20.08.2036</t>
  </si>
  <si>
    <t>73</t>
  </si>
  <si>
    <t>29.10.2021</t>
  </si>
  <si>
    <t>21.10.2041</t>
  </si>
  <si>
    <t>74</t>
  </si>
  <si>
    <t>20.10.2036</t>
  </si>
  <si>
    <t>75</t>
  </si>
  <si>
    <t>10.12.2021</t>
  </si>
  <si>
    <t>20.11.2041</t>
  </si>
  <si>
    <t>76</t>
  </si>
  <si>
    <t>23.03.2022</t>
  </si>
  <si>
    <t>20.03.2042</t>
  </si>
  <si>
    <t>77</t>
  </si>
  <si>
    <t>10.08.2022</t>
  </si>
  <si>
    <t>21.07.2042</t>
  </si>
  <si>
    <t>81</t>
  </si>
  <si>
    <t>23.08.2022</t>
  </si>
  <si>
    <t>80</t>
  </si>
  <si>
    <t>79</t>
  </si>
  <si>
    <t>78</t>
  </si>
  <si>
    <t>20.08.2042</t>
  </si>
  <si>
    <t>82</t>
  </si>
  <si>
    <t>15.11.2022</t>
  </si>
  <si>
    <t>20.10.2037</t>
  </si>
  <si>
    <t>83</t>
  </si>
  <si>
    <t>84</t>
  </si>
  <si>
    <t>17.11.2022</t>
  </si>
  <si>
    <t>85</t>
  </si>
  <si>
    <t>86</t>
  </si>
  <si>
    <t>87</t>
  </si>
  <si>
    <t>30.11.2022</t>
  </si>
  <si>
    <t>20.11.2025</t>
  </si>
  <si>
    <t>88</t>
  </si>
  <si>
    <t>P-279/2023 Nekustamā īpašuma Raiņa ielā 3, Siguldā, iegāde investīciju īstenošanai</t>
  </si>
  <si>
    <t>11.09.2023</t>
  </si>
  <si>
    <t>89</t>
  </si>
  <si>
    <t>P-280/2023 Livonijas ordeņa Siguldas pils vēsturiskā mūra ārkārtas atjaunošana Pils ielā 18, Siguldā, Siguldas novadā</t>
  </si>
  <si>
    <t>20.08.2043</t>
  </si>
  <si>
    <t>90</t>
  </si>
  <si>
    <t>P-295/2023 Rūpniecības ielas seguma atjaunošana Lēdurgā, Lēdurgas pagastā, Siguldas novadā</t>
  </si>
  <si>
    <t>13.09.2023</t>
  </si>
  <si>
    <t>91</t>
  </si>
  <si>
    <t>92</t>
  </si>
  <si>
    <t>P-297/2023 Tīnes ielas seguma atjaunošana Upmalās, Mālpils pagastā, Siguldas novadā</t>
  </si>
  <si>
    <t>93</t>
  </si>
  <si>
    <t>94</t>
  </si>
  <si>
    <t>P-299/2023 Kantora, Zvaigžņu, Mēness ielu pārbūve Sidgundas ciemā, Siguldas novadā</t>
  </si>
  <si>
    <t>95</t>
  </si>
  <si>
    <t>28.11.2023</t>
  </si>
  <si>
    <t>20.11.2043</t>
  </si>
  <si>
    <t>96</t>
  </si>
  <si>
    <t>20.11.2048</t>
  </si>
  <si>
    <t>98</t>
  </si>
  <si>
    <t>29.12.2023</t>
  </si>
  <si>
    <t>20.12.2048</t>
  </si>
  <si>
    <t>97</t>
  </si>
  <si>
    <t>20.06.2024</t>
  </si>
  <si>
    <t>20.05.2039</t>
  </si>
  <si>
    <t>99</t>
  </si>
  <si>
    <t>28.01.2025</t>
  </si>
  <si>
    <t>20.01.2055</t>
  </si>
  <si>
    <t>100</t>
  </si>
  <si>
    <t>P-250/2025 Autobusa iegāde skolēnu pārvadājumiem</t>
  </si>
  <si>
    <t>23.07.2025</t>
  </si>
  <si>
    <t>20.07.2032</t>
  </si>
  <si>
    <t>101</t>
  </si>
  <si>
    <t>P-295/2025 Pulkveža Brieža iela seguma atjaunošana Siguldā</t>
  </si>
  <si>
    <t>20.08.2025</t>
  </si>
  <si>
    <t>20.08.2040</t>
  </si>
  <si>
    <t>102</t>
  </si>
  <si>
    <t>P-294/2025 Ausekļa ielas seguma atjaunošanai Siguldas pilsētā</t>
  </si>
  <si>
    <t>103</t>
  </si>
  <si>
    <t>P-293/2025 Siguldas pilsētas vidusskolas pārbūves projektēšana</t>
  </si>
  <si>
    <t>104</t>
  </si>
  <si>
    <t>P-298/2025 Strēlnieku ielas seguma atjaunošanas Siguldā</t>
  </si>
  <si>
    <t>105</t>
  </si>
  <si>
    <t>106</t>
  </si>
  <si>
    <t>AIZŅĒMUMI KOPĀ</t>
  </si>
  <si>
    <t>GALVOJUMI</t>
  </si>
  <si>
    <t>A1/1/1/14/814 ES Kohēzijas fonda finansētā PR "Ūdensaimniecības" pakalpojumu attīstība Siguldas pilsētā</t>
  </si>
  <si>
    <t>24.10.2014</t>
  </si>
  <si>
    <t>20.12.2025</t>
  </si>
  <si>
    <t>19.07.2018</t>
  </si>
  <si>
    <t>20.06.2028</t>
  </si>
  <si>
    <t>13.08.2020</t>
  </si>
  <si>
    <t>20.07.2030</t>
  </si>
  <si>
    <t>"Centralizētās notekūdeņu savākšanas sistēmas ierīkošana Inčukalnā"  A1/1/18/391</t>
  </si>
  <si>
    <t>03.07.2018</t>
  </si>
  <si>
    <t>20.06.2043</t>
  </si>
  <si>
    <t>"Centralizētās notekūdeņu savākšanas sistēmas ierīkošana Inčukalnā" 2.kārta A1/1/19/269</t>
  </si>
  <si>
    <t>18.07.2019</t>
  </si>
  <si>
    <t>20.06.2044</t>
  </si>
  <si>
    <t>ERAF projekts "Ūdenssaimniecības attīstība Inčukalna novada Inčukalna ciemā"  A1/1/14/713</t>
  </si>
  <si>
    <t>24.09.2014</t>
  </si>
  <si>
    <t>20.12.2039</t>
  </si>
  <si>
    <t>20.11.2018</t>
  </si>
  <si>
    <t>Projekta "Katlu mājas rekonstrukcija Mālpilī, I kārta" īstenošanai A1/1/16/368</t>
  </si>
  <si>
    <t>22.09.2016</t>
  </si>
  <si>
    <t>20.09.2046</t>
  </si>
  <si>
    <t>25.11.2014</t>
  </si>
  <si>
    <t>20.12.2044</t>
  </si>
  <si>
    <t>09.06.2015</t>
  </si>
  <si>
    <t>20.05.2040</t>
  </si>
  <si>
    <t>GALVOJUMI KOPĀ</t>
  </si>
  <si>
    <t>Citas ilgtermiņa saistības</t>
  </si>
  <si>
    <t>Citas ilgtermiņa saistības KOPĀ</t>
  </si>
  <si>
    <t>SAISTĪBAS KOPĀ</t>
  </si>
  <si>
    <t>Saistību apjoms % no plānotajiem pamatbudžeta ieņēmumiem</t>
  </si>
  <si>
    <t>x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</si>
  <si>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</si>
  <si>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Daina, lūdzu pārbaudi</t>
  </si>
  <si>
    <t>Sagatavoja Finanšu pārvaldes Ekonomikas nodaļas vecākā ekonomiste Evija Lebedoka</t>
  </si>
  <si>
    <t xml:space="preserve"> </t>
  </si>
  <si>
    <t>Publisko apgaismojuma investīciju projektu  atmaksa</t>
  </si>
  <si>
    <t>EKK grupa</t>
  </si>
  <si>
    <t>6500</t>
  </si>
  <si>
    <t>Kompensācijas, kuras izmaksā personām, pamatojoties uz Latvijas tiesu nolēmumiem</t>
  </si>
  <si>
    <t>Struktūrvienība</t>
  </si>
  <si>
    <t>1115</t>
  </si>
  <si>
    <t>1116</t>
  </si>
  <si>
    <t>01.300</t>
  </si>
  <si>
    <t>Vispārējas nozīmes dienesti</t>
  </si>
  <si>
    <t>1330</t>
  </si>
  <si>
    <t>01.700</t>
  </si>
  <si>
    <t>Vispārējas vadības sektora parāda darījumi</t>
  </si>
  <si>
    <t>01.800</t>
  </si>
  <si>
    <t>Vispārēja rakstura transferti starp valsts pārvaldes dažādiem līmeņiem</t>
  </si>
  <si>
    <t>Ugunsdrošības, ugunsdzēsības, glābšanas un civilās drošības dienesti</t>
  </si>
  <si>
    <t>Ugunsdrošības, glabšanas un civilās drošības dienesti</t>
  </si>
  <si>
    <t>04.100</t>
  </si>
  <si>
    <t>04.400</t>
  </si>
  <si>
    <t>Siguldas novada Būvvalde</t>
  </si>
  <si>
    <t>04.500</t>
  </si>
  <si>
    <t>Transports</t>
  </si>
  <si>
    <t>04.700</t>
  </si>
  <si>
    <t>Citas nozares</t>
  </si>
  <si>
    <t>473103U</t>
  </si>
  <si>
    <t>Livonija ordeņa Siguldas pils uzturēšanas izdevumi</t>
  </si>
  <si>
    <t>473105U</t>
  </si>
  <si>
    <t>Pils Komplekss uzturēšanas izdevumi</t>
  </si>
  <si>
    <t>473111U</t>
  </si>
  <si>
    <t>Siguldas Jaunā pils uzturēšanas izdevumi</t>
  </si>
  <si>
    <t>4741</t>
  </si>
  <si>
    <t>Līdzdalības budžeta projekti</t>
  </si>
  <si>
    <t>04.900</t>
  </si>
  <si>
    <t>Pārējā citur neklasificēta ekonomiskā darbība</t>
  </si>
  <si>
    <t>5103</t>
  </si>
  <si>
    <t>Attīstības un investīciju pārvalde</t>
  </si>
  <si>
    <t>6211</t>
  </si>
  <si>
    <t>Infrastruktūras pārvalde</t>
  </si>
  <si>
    <t>6221</t>
  </si>
  <si>
    <t xml:space="preserve">Mālpils un Mores pagastu apvienības pārvalde </t>
  </si>
  <si>
    <t xml:space="preserve">Krimuldas un Lēdurgas pagastu apvienības pārvalde </t>
  </si>
  <si>
    <t>Krimuldas pagasta bibliotēka</t>
  </si>
  <si>
    <t>8230</t>
  </si>
  <si>
    <t>Siguldas novada Kultūras un tūrisma centrs (administrācija)</t>
  </si>
  <si>
    <t>Mores Tautas nams</t>
  </si>
  <si>
    <t>Allažu Tautas nams</t>
  </si>
  <si>
    <t>82381</t>
  </si>
  <si>
    <t>823901</t>
  </si>
  <si>
    <t>Pārējā sporta, atpūtas, kultūras un reliģijas vadība</t>
  </si>
  <si>
    <t>8616</t>
  </si>
  <si>
    <t>PII "ĀBELĪTE"</t>
  </si>
  <si>
    <t>9130</t>
  </si>
  <si>
    <t>9230</t>
  </si>
  <si>
    <t>9232</t>
  </si>
  <si>
    <t>Mālpils Mūzikas un mākslas skola</t>
  </si>
  <si>
    <t>9610</t>
  </si>
  <si>
    <t>Izglītojamo ēdināšana Privātās vidusskolas, sākumskolas</t>
  </si>
  <si>
    <t>9630</t>
  </si>
  <si>
    <t>Atbalsts ģimenēm ar bērniem</t>
  </si>
  <si>
    <t>Vadības funkcija</t>
  </si>
  <si>
    <t>Kopā</t>
  </si>
  <si>
    <t>3. pielikums 
Siguldas novada pašvaldības 2026. gada 28. maija saistošajiem noteikumiem Nr. 6
"Grozījumi Siguldas novada pašvaldības domes 2026. gada 29. janvāra
saistošajos noteikumos Nr. 2 "Par Siguldas novada pašvaldības budžetu 2026. gadam""</t>
  </si>
  <si>
    <t>2. pielikums
 Siguldas novada pašvaldības 2026. gada 28. maija saistošajiem noteikumiem Nr. 6
"Grozījumi Siguldas novada pašvaldības domes 2026. gada 29. janvāra
saistošajos noteikumos Nr. 2 "Par Siguldas novada pašvaldības budžetu 2026. gadam""</t>
  </si>
  <si>
    <t>SIGULDAS NOVADA PAŠVALDĪBAS PAMATBUDŽETA IZDEVUMU  TĀME 2026. GADAM</t>
  </si>
  <si>
    <t xml:space="preserve">1. pielikums
 Siguldas novada pašvaldības 2026. gada 28. maija  saistošajiem noteikumiem Nr. 6
"Grozījumi Siguldas novada pašvaldības domes 2026. gada 29. janvāra 
saistošajos noteikumos Nr. 2 "Par Siguldas novada pašvaldības budžetu 2026. gadam""
</t>
  </si>
  <si>
    <t xml:space="preserve">SIGULDAS NOVADA PAŠVALDĪBAS BUDŽETS 2026. GADAM </t>
  </si>
  <si>
    <r>
      <rPr>
        <sz val="14"/>
        <rFont val="Cambria"/>
        <family val="1"/>
        <charset val="186"/>
        <scheme val="major"/>
      </rPr>
      <t>Siguldas novada pašvaldības domes priekšsēdētājs</t>
    </r>
    <r>
      <rPr>
        <i/>
        <sz val="14"/>
        <rFont val="Cambria"/>
        <family val="1"/>
        <charset val="186"/>
        <scheme val="major"/>
      </rPr>
      <t xml:space="preserve"> L. Kumskis</t>
    </r>
  </si>
  <si>
    <t>Sagatavoja Ekonomikas nodaļas vadītājs Galvenais ekonomists R. Kalniņš</t>
  </si>
  <si>
    <r>
      <rPr>
        <sz val="12"/>
        <rFont val="Cambria"/>
        <family val="1"/>
        <charset val="186"/>
        <scheme val="major"/>
      </rPr>
      <t>Siguldas novada pašvaldības domes priekšsēdētājs</t>
    </r>
    <r>
      <rPr>
        <b/>
        <sz val="12"/>
        <rFont val="Cambria"/>
        <family val="1"/>
        <charset val="186"/>
        <scheme val="major"/>
      </rPr>
      <t xml:space="preserve"> </t>
    </r>
    <r>
      <rPr>
        <i/>
        <sz val="12"/>
        <rFont val="Cambria"/>
        <family val="1"/>
        <charset val="186"/>
        <scheme val="major"/>
      </rPr>
      <t>L. Kumskis</t>
    </r>
  </si>
  <si>
    <r>
      <t>Siguldas novada pašvaldības domes priekšsēdētājs</t>
    </r>
    <r>
      <rPr>
        <i/>
        <sz val="14"/>
        <rFont val="Times New Roman"/>
        <family val="1"/>
        <charset val="186"/>
      </rPr>
      <t xml:space="preserve"> L. Kumskis</t>
    </r>
  </si>
  <si>
    <t>P-388/2023 Projekts  "PII "Tornīši" āra kāpņu un atbalsta sienu atjaunošana un āra nojumju pārbūve"</t>
  </si>
  <si>
    <t>P-389/2023 Projekts  "Mālpils Kultūras centra pārbūves darbi un inženiertīklu ierīkošana Nākotnes ielā 5, Mālpilī, Mālpils pagastā, Siguldas novadā"</t>
  </si>
  <si>
    <t>P-401/2023 ES fondu projekts "Dienas aprūpes centrs personām ar garīga rakstura traucējumiem un sociālās rehabilitācijas pakalpojumi bērniem ar funkcionāliem traucējumiem Krimuldas novadā"</t>
  </si>
  <si>
    <t>P-60/2024 Prioritārais investīciju projekts "Lēdurgas bibliotēkas pārcelšana un VPVKAC izveide"</t>
  </si>
  <si>
    <t>A1/1/20/549-Projekta "Ūdensapgādes tīklu paplašināšanas būvdarbi Eiropas Savienības Kohēzijas fonda līdzfinansētā ūdenssaimniecības projekta "Ūdenssaimniecības pakalpojumu attīstība Siguldas notekūdeņu aglomerācijā, V kārta" Nr. 5.3.1.0/16/I/001 aktivitāšu teritorijā"  īstenošanai</t>
  </si>
  <si>
    <t xml:space="preserve">KF projekta Nr. 4.3.1.0/17/A/016 "Katlu mājas efektivitātes paaugstināšana Mālpilī" īstenošanai  A1/1/18/816 </t>
  </si>
  <si>
    <t>KF projektu Nr.PCS/3.5.2.1.1/14/06/030 "Siltumenerģijas zudumu samazināšana pārvades un sadales sistēmās" un Nr.PCS/3.5.2.1.1/14/06/035 "Siltumenerģijas ražošanas efektivitātes paaugstināšana, sekmējot fosilā kurināmā aizvietošanu ar atjaunojamiem kurinām A1/1/15/278</t>
  </si>
  <si>
    <t>P-242/2018 – Mores amatu māja – Ēdnīcas pārbūve par Amatu māju, katlu mājas pārbūve par sociālās aprūpes centru un katlu mājas novietošana</t>
  </si>
  <si>
    <t>P-4/2025 ERAF projekta (Nr.5.1.1.1/1/24/I/002) "Vildogas ceļa pārbūve, infrastruktūras attīstība uzņēmējdarbības atbalstam" īstenošanai</t>
  </si>
  <si>
    <t>Eiropas Savienības Kohēzijas fonda projekta Nr.PCS/3.5.2.1.1/12/04/015 "Mālpils siltumapgādes pārvades sistēmas efektivitātes paaugstināšana" īstenošanaiA1/1/14/898</t>
  </si>
  <si>
    <t>A1/1/20/551-KF projekta Nr.5.3.1.0/16/I/001 "Ūdenssaimniecības pakalpojumu attīstība Siguldas notekūdeņu aglomerācijā, V kārta"  īstenošanai</t>
  </si>
  <si>
    <t>P-110/2020 – ELFLA projekta "Grants ceļu atjaunošana Mālpils novadā" īstenošanai</t>
  </si>
  <si>
    <t>P-534/2018 – ERAF Uzņēmējdarbības veicināšanai nepieciešamās infrastruktūras attīstība, Piena iela</t>
  </si>
  <si>
    <t>P-416/2018 – ERAF Uzņēmējdarbības veicināšanai nepieciešamās infrastruktūras attīstība, Rikteres iela</t>
  </si>
  <si>
    <t>P-439/2018 – ERAF Uzņēmējdarbības veicināšanai nepieciešamās intrastruktūras attīstība, Rūpniecības iela</t>
  </si>
  <si>
    <t>PP-11/2019 – Investīciju projektu īstenošana</t>
  </si>
  <si>
    <t>P-131/2021 – Krimuldas vidusskolas stadiona rekonstrukcijai</t>
  </si>
  <si>
    <t>P-178/2016 – Fasādes remonts Siguldas Mākslu skolā "Baltais Flīģelis"</t>
  </si>
  <si>
    <t>P-179/2016 – Dienesta viesnīcas ēkas pārbūve par Laurenču sākumskolas mācību korpusu Puķu ielā 2, Siguldā</t>
  </si>
  <si>
    <t>P-201/2021 – projekta "Jūdažu ielas pārbūve Siguldā, Siguldas novadā" īstenošanai</t>
  </si>
  <si>
    <t>P-205/2015 – Siguldas pils kompleksa saimn. ēkas Pils ielā 16 pārbūve</t>
  </si>
  <si>
    <t>P-21/2016 – Siguldas sporta kompleksa projektēšana un būvniecība</t>
  </si>
  <si>
    <t>P-247/2020 – projekta "Pirmsskolas izglītības iestādes "Tornīši" un Allažu pamatskolas izglītības grupu paplašināšana" īstenošanai</t>
  </si>
  <si>
    <t>P-248/2020 – projekta "Atbrīvotāju ielas pārbūve" īstenošanai</t>
  </si>
  <si>
    <t>P-25/2019, A2.1.19/55 – ERAF projekta (Nr.8.1.2.0/17/I/005) "Siguldas Valsts ģimnāzijas un Siguldas 1.pamatskolas atjaunošana, pārbūve un materiāltehniskās bāzes modernizācija" īstenošanai</t>
  </si>
  <si>
    <t>P-256/2015 – Jumta siltināšana un seguma atjaunošana sporta zāles fasādes, vestibila un 2 klašu remonts Siguldas 1. pamatskolā</t>
  </si>
  <si>
    <t>P-257/2015 – Fasādes un iekštelpu remonts, skatuves iekārtu iegāde un uzstādīšana, koncertzāles akustisko paneļu iegāde, uzstādīšanas ventilācijas modernizācija, "Baltais flīģelis"</t>
  </si>
  <si>
    <t>P-267/2019 – Starptautiski nozīmīga pasākuma nodrošināšanai nepieciešamās Peldu ielas, Siguldā, Siguldas novadā, avārijas seku likvidēšanai</t>
  </si>
  <si>
    <t>P-285/2019 – ERAF projekta "Kultūra, vēsture, arhitektūra Gaujas un laika lokos" īstenošanai</t>
  </si>
  <si>
    <t>P-293/2020 – ERAF projekta (Nr.5.5.1.0/17/I/004) "Kultūra, vēsture, arhitektūra Gaujas un laika lokos" īstenošanai</t>
  </si>
  <si>
    <t>P-326/2015 – PII Saulīte teritorijas labiekārtošanas darbu veikšana</t>
  </si>
  <si>
    <t>P-327/2015 – PII Ābelīte remonts</t>
  </si>
  <si>
    <t>P-328/2015 – Laurenču sākumskolas pagrabstāva rekonstrukcija / pārbūve un kāpņu izbūve Laurenču ielā 7, Siguldā, Siguldas novadā</t>
  </si>
  <si>
    <t>P-329/2017 – Lakstīgalas, Ziedu, Lāčplēša (no Ziedu ielas līdz Jāņa Čakstes ielai), Jāņa Čakstes ielas asfaltbetona seguma vienlaidus remonts Siguldā, Siguldas novadā</t>
  </si>
  <si>
    <t>P-335/2017 – Kalna ielas (no valsts galvenā autoceļa A2 līdz Noliktavu ielai) asfaltbetona seguma vienlaidus remonts Siguldā, Siguldas novadā.</t>
  </si>
  <si>
    <t>P-341/2016 – Laurenču ielas atjaunošana Siguldā, P-341/2016</t>
  </si>
  <si>
    <t>P-342/2016 – Gājēju celiņa izbūve Strēlnieku ielā posmā no Pulkveža Brieža ielas līdz Gāles ielai, P 342/2016</t>
  </si>
  <si>
    <t>P-343/2016 – Siguldas novada administrācijas un kultūras nama ēkas vienkāršotā atjaunošana Zinātnes ielā 7</t>
  </si>
  <si>
    <t>P-353/2015 – Pils ielas no Cēsu ielas līdz Raiņa ielai un Cēsu ielas no Raiņa ielas līdz Pils ielai asfaltbetona seguma vienlaidus remonts Siguldā, Siguldas novadā.</t>
  </si>
  <si>
    <t>P-354/2016 – Televīzijas ielas pārbūve posmā no Līvkalna ielas līdz Dārza ielai, Siguldā, Siguldas novadā</t>
  </si>
  <si>
    <t>P-379/2016 – Jaunās Laurenču sākumskolas mācību korpusu automašīnu stāvlaukuma izbūve</t>
  </si>
  <si>
    <t>P-380/2016 – Līvkalna ielas pārbūve posmā no Krišjāņa Barona ielas līdz Televīzijas ielai Siguldā, Siguldas novadā</t>
  </si>
  <si>
    <t>P-429/2015 – Ēkas Skolas ielā 3, Siguldā, Siguldas novadā, telpu remonts pirmsskolas izglītības iestādes darbības nodrošināšanai</t>
  </si>
  <si>
    <t>P-433/2015 – Autostāvvietu izbūve Institūta ielā un Mores ielā, Peltēs, Siguldas pagastā, Siguldas novadā</t>
  </si>
  <si>
    <t>P-434/2015 – Gājēju celiņa izbūve Zaļkalna ielā un Klusās ielas pārbūve Allažu pagastā, Siguldas novadā</t>
  </si>
  <si>
    <t>P-436/2015 – Siguldas novada pašvaldības ceļu un ielu investīciju projekts – 4 objekti</t>
  </si>
  <si>
    <t>P-447/2018 – sociālo iestāžu investīciju projekta "Sociālās aprūpes mājas "Gaismiņas", Stīveros, Allažu pagastā, Siguldas novadā vienkāršotā fasādes atjaunošana" īstenošanai</t>
  </si>
  <si>
    <t>P-480/2020 – ERAF projekta (Nr.5.5.1.0/17/I/004) "Kultūra, vēsture, arhitektūra Gaujas un laika lokos" īstenošanai</t>
  </si>
  <si>
    <t>P-481/2020 – ERAF projekta (Nr.8.1.2.0/17/I/005) "Siguldas Valsts ģimnāzijas un Siguldas 1.pamatskolas atjaunošana, pārbūve un materiāltehniskās bāzes modernizācija" īstenošanai</t>
  </si>
  <si>
    <t>P-517/2018 – Siguldas novada pašvaldības pirmsskolas izglītības iestāžu un Allažu pamatskolas iekštelpu atjaunošana</t>
  </si>
  <si>
    <t>P-533/2017 – Autoceļa A2-Mednieki-V85(Jūdaži) grants seguma remonts Siguldas pagastā, Siguldas novadā</t>
  </si>
  <si>
    <t>P-534/2017 – Uzņēmējdarbības atbalsta pasākumi Siguldas novada pašvaldības ražošanas apbūvei piegulošajās teritorijās" īstenošanai</t>
  </si>
  <si>
    <t>P-540/2018 – Miera ielas seguma pārbūve un asfaltbetona virskārtas atjaunošana Pulkveža Brieža ielā, Siguldā, Siguldas novadā, Lāčplēša ielā, Siguldā, Siguldas novadā, Birztalu ielā, Allažos, Siguldas novadā</t>
  </si>
  <si>
    <t>P-594/2017 – Nākotnes ielas pārbūve posmā no Tilta ielas līdz Riekstu ielai</t>
  </si>
  <si>
    <t>P-67/2019 – Meldru ielas un Doņu ielas pārbūve Siguldā, Siguldas novadā</t>
  </si>
  <si>
    <t>P-68/2017 – EKII projekta (Nr. EKII-2/6)Siltumnīcefekta gāzu emisiju samazināšana Siguldas novada Kultūras centra ēkā</t>
  </si>
  <si>
    <t>P-69/2017 – Siguldas novada administrācijas un kultūras nama ēkas vienkāršotā atjaunošana Zinātnes ielā II</t>
  </si>
  <si>
    <t>P-69/2019 – EKII projekta (Nr.EKII-1/5) – "Siltumnīcefekta gāzu emisiju samazināšana valsts nozīmes arhitektūras piemineklī Nr.8333 "Jaunā pils"" īstenošanai</t>
  </si>
  <si>
    <t>P-693/2018 – Grants seguma atjaunošana un apaugumu noņemšana autoceļiem Siguldas novadā</t>
  </si>
  <si>
    <t xml:space="preserve">
P-710/2018 – ERAF projekta (Nr.5.5.1.0/17/I/004) "Kultūra, vēsture, arhitektūra Gaujas un laika lokos" īstenošanai
</t>
  </si>
  <si>
    <t>P-71/2020 – ELFLA projekta "Siguldas novada pašvaldības trīs grants ceļu posmu pārbūve Siguldas um Mores pagastos" īstenošanai</t>
  </si>
  <si>
    <t>P-72/2020 – ELFLA projekta "Siguldas novada pašvaldības trīs grants ceļu posmu pārbūve Allažu um Mores pagastos" īstenošanai</t>
  </si>
  <si>
    <t>P-77/2018 – ERAF 5.6.2.0/16/I/020 – Siguldas Pils kompleksa ēku pārbūve, revitalizācija uzņēmējdarbības atbalstam</t>
  </si>
  <si>
    <t>P-78/2018 – ERAF 5.6.2.0/16/I/020 – Siguldas Pils kompleksa ēku pārbūve, revitalizācija uzņēmējdarbības atbalstam</t>
  </si>
  <si>
    <t>PP-21/2018 – Investīciju projektu īstenošanai (saistību pārjaunošana)</t>
  </si>
  <si>
    <t>P-469/2020 – Projekta "Grants ceļa Sidgunda-Ezeri-Kārde"2. un 3. posma īstenošanai</t>
  </si>
  <si>
    <t>P-359/2020 – Projekta "Jaunās un Krasta ielas pārbūve" īstenošanai</t>
  </si>
  <si>
    <t>P-304/2021 – Vainagu ielas pārbūve Siguldā, Siguldas novadā īstenošanai</t>
  </si>
  <si>
    <t>P-395/2021 – projekta "Mālpils novada vidusskolas mācību telpu remonts un labiekārtošana, elektrosadales tīkla pārbūve" īstenošanai</t>
  </si>
  <si>
    <t>P-394/2021 – projekta "Grants ceļa Baņģi-Pilskalni pārbūve" īstenošanai</t>
  </si>
  <si>
    <t>P-396/2021 – ERAF projekta (Nr.3.3.1.0/20/I/015) "Uzņēmējdarbības atbalsta pasākumi Siguldas novada pašvaldības ražošanas apbūvei pieguļošajās teritorijās – Limbu ceļa pārbūve" īstenošanai</t>
  </si>
  <si>
    <t>P-487/2021 – KF projekta (Nr.5.2.1.2/20/A/001) "Zaļo un dārza atkritumu kompostēšanas laukuma izveide Siguldas novadā" īstenošanai</t>
  </si>
  <si>
    <t>P-488/2021 – ERAF projekta (Nr.5.6.2.0/20/I/006) "Lauku ielas pārbūve, teritorijas revitalizācija uzņēmējdarbības atbalstam" īstenošanai</t>
  </si>
  <si>
    <t>P-568/2021 – projekta "Amatu mājas izglītības iestādes mājturības, tehnoloģiju un mākslas nodarbībām, mūžizglītības pasākumiem un amatu prasmju darbnīcu izveidei pārbūve" īstenošanai</t>
  </si>
  <si>
    <t>P-20/2022 – ERAF projekta "Grupu mājas būvniecība sociālo un atelpas brīža pakalpojumu nodrošināšanai Siguldas novadā"</t>
  </si>
  <si>
    <t>P-183/2022 – Multifunkcionāla aktīvās atpūtas parka un sporta laukuma būvniecība Raiņa parkā, Siguldā</t>
  </si>
  <si>
    <t>P-234/2022 – projekta "Mālpils vidusskolas virtuves bloka un ēdamzāles telpu apdares un komunikāciju remontdarbi" investīciju īstenošanai"</t>
  </si>
  <si>
    <t>P-235/2022 – Projekta "Inčukalna pamatskolas virtuves bloka remontdarbi" investīciju īstenošanai</t>
  </si>
  <si>
    <t>P-236/2022 – Projekta "Komunikāciju remontdarbi Inčukalna pirmsskolas izglītības iestādē "Minka" Inčukalnā" investīciju īstenošanai</t>
  </si>
  <si>
    <t>P-237/2022 – Projekta "Grants ceļa Baņģi – Pilskalni pārbūve" investīciju īstenošanai</t>
  </si>
  <si>
    <t>P-355/2022 – projekta "Vecās pasta ēkas Atmodas ielā 2, Inčukalnā, atjaunošana un funkcija maiņa" investīciju īstenošanai</t>
  </si>
  <si>
    <t>P-356/2022 – prioritārā investīciju projekta "Siguldas sporta skolas siltumapgādes rekonstrukcija" īstenošanai</t>
  </si>
  <si>
    <t>P-357/2022 – projekta "Remontdarbi pirmsskolas iestadē "Ezerciems"" investīciju īstenošanai</t>
  </si>
  <si>
    <t>P-358/2022 – projekta "Komunikāciju un konstrukciju remontdarbi "Mālpils pirmsskolas izglītības iestadē "Māllēpīte"" investīciju īstenošanai</t>
  </si>
  <si>
    <t>P-359/2022 – projekta "Apkures sistēmas izbūve Garlība Merķeļa Lēdurgas pamatskolā" investīciju īstenošanai</t>
  </si>
  <si>
    <t>P-367/2022 – budžeta un finanšu vadībai</t>
  </si>
  <si>
    <t>A1/1/18/472 – Galvojums "Ūdenssaimniecības pakalpojumu attīstība Siguldas notekūdeņu aglomerācijā V kārta, Nr.5.3.1.0/16/I/001</t>
  </si>
  <si>
    <t>P-68/2019 – Grants autoceļa 9427 P8–"Pelītes"(posmā no valsts reģionālā autoceļa P8 Inciems–Sigulda–Ķegums līdz autoceļam 9427 "Egles"–"Rugāji"pārbūve Siguldas pagastā, Siguldas novadā</t>
  </si>
  <si>
    <t>P-298/2023 Autoceļa 6831 (Putniņi–Staņģi) seguma atjaunošana Krimuldas pagastā, Siguldas novadā</t>
  </si>
  <si>
    <t>P-297/2025 Autoceļu 6403 Ceļš uz Kļavām un 6433 Inčukalns–Kļavas posma, būvdarbi</t>
  </si>
  <si>
    <t>P-296/2025 Ceļa "6815 Reimeri–Auniškalni–Puriņi" posma no ceļa 6802 līdz "Žoguļi" pārbūves projekta izstrāde un būvniecība</t>
  </si>
  <si>
    <t>P-296/2023 Ceļa posmu 6837 (Laimas–Vējiņi–meh.sektors–Valmieras ceļš) un 6838 (Ceļš uz mehānisko sektoru) seguma atjaunošana Raganā, Krimuldas pagastā, Siguldas novadā</t>
  </si>
  <si>
    <t>P-448/2018 – Grants seguma atjaunošana un apaugumu noņemšana autoceļiem: Pullēni–Strazdiņi; Vecumnieki–Bisenieki; Vecumnieki–Pullēni; Baznīca–kapliča; Pansionāts–Alkšņi un autoceļam: Kalni–Pādes, Allažu pagastā, Siguldas novadā</t>
  </si>
  <si>
    <t>P-199/2017 – Pulkv. Brieža ielas (no P.Brieža, Lauktehnikas un Vildogas ielām) apļveida krustojuma atjaunošana</t>
  </si>
  <si>
    <t>Siguldas koncertzāle "Baltais flīģelis"</t>
  </si>
  <si>
    <t>PII "Ieviņa"</t>
  </si>
  <si>
    <t>Siguldas Mākslu skola "Baltais Flīģelis"</t>
  </si>
  <si>
    <t>Ieņēmumi par grāmatu realizāciju – PVN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</si>
</sst>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186"/>
    </font>
    <font>
      <sz val="10"/>
      <color rgb="FF000000"/>
      <name val="Arial"/>
      <family val="2"/>
      <charset val="186"/>
    </font>
    <font>
      <sz val="10"/>
      <name val="Cambria"/>
      <family val="1"/>
      <charset val="186"/>
      <scheme val="major"/>
    </font>
    <font>
      <b/>
      <sz val="12"/>
      <name val="Cambria"/>
      <family val="1"/>
      <charset val="186"/>
      <scheme val="major"/>
    </font>
    <font>
      <sz val="12"/>
      <name val="Cambria"/>
      <family val="1"/>
      <charset val="186"/>
      <scheme val="major"/>
    </font>
    <font>
      <b/>
      <sz val="14"/>
      <name val="Cambria"/>
      <family val="1"/>
      <charset val="186"/>
      <scheme val="major"/>
    </font>
    <font>
      <sz val="14"/>
      <name val="Cambria"/>
      <family val="1"/>
      <charset val="186"/>
      <scheme val="major"/>
    </font>
    <font>
      <b/>
      <u/>
      <sz val="14"/>
      <name val="Cambria"/>
      <family val="1"/>
      <charset val="186"/>
      <scheme val="major"/>
    </font>
    <font>
      <sz val="8"/>
      <name val="Arial"/>
      <family val="2"/>
      <charset val="186"/>
    </font>
    <font>
      <sz val="12"/>
      <color rgb="FFFF0000"/>
      <name val="Cambria"/>
      <family val="1"/>
      <charset val="186"/>
      <scheme val="maj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mbria"/>
      <family val="1"/>
      <charset val="186"/>
    </font>
    <font>
      <sz val="10"/>
      <name val="Cambria"/>
      <family val="1"/>
      <charset val="186"/>
    </font>
    <font>
      <b/>
      <sz val="14"/>
      <name val="Cambria"/>
      <family val="1"/>
      <charset val="186"/>
    </font>
    <font>
      <sz val="12"/>
      <color rgb="FFFF0000"/>
      <name val="Cambria"/>
      <family val="1"/>
      <charset val="186"/>
    </font>
    <font>
      <b/>
      <sz val="12"/>
      <name val="Cambria"/>
      <family val="1"/>
      <charset val="186"/>
    </font>
    <font>
      <i/>
      <sz val="10"/>
      <name val="Cambria"/>
      <family val="1"/>
      <charset val="186"/>
    </font>
    <font>
      <b/>
      <sz val="12"/>
      <color rgb="FFFF0000"/>
      <name val="Cambria"/>
      <family val="1"/>
      <charset val="186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Cambria"/>
      <family val="1"/>
      <charset val="186"/>
    </font>
    <font>
      <sz val="8"/>
      <color rgb="FF000000"/>
      <name val="Arial"/>
      <family val="2"/>
      <charset val="186"/>
    </font>
    <font>
      <b/>
      <sz val="14"/>
      <color rgb="FF35383A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4"/>
      <name val="Cambria"/>
      <family val="1"/>
      <charset val="186"/>
      <scheme val="major"/>
    </font>
    <font>
      <i/>
      <sz val="12"/>
      <name val="Cambria"/>
      <family val="1"/>
      <charset val="186"/>
      <scheme val="major"/>
    </font>
    <font>
      <i/>
      <sz val="14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5F5F5"/>
      </patternFill>
    </fill>
    <fill>
      <patternFill patternType="solid">
        <fgColor rgb="FFCCFFFF"/>
      </patternFill>
    </fill>
    <fill>
      <patternFill patternType="solid">
        <fgColor rgb="FFF9F9F9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0" fillId="0" borderId="0"/>
    <xf numFmtId="9" fontId="10" fillId="0" borderId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</cellStyleXfs>
  <cellXfs count="304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0" fontId="4" fillId="0" borderId="0" xfId="1" applyFont="1"/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 indent="1"/>
    </xf>
    <xf numFmtId="3" fontId="3" fillId="4" borderId="1" xfId="1" applyNumberFormat="1" applyFont="1" applyFill="1" applyBorder="1" applyAlignment="1">
      <alignment horizontal="right" vertical="center" indent="1"/>
    </xf>
    <xf numFmtId="3" fontId="3" fillId="5" borderId="1" xfId="1" applyNumberFormat="1" applyFont="1" applyFill="1" applyBorder="1" applyAlignment="1">
      <alignment horizontal="right" vertical="center" indent="1"/>
    </xf>
    <xf numFmtId="3" fontId="4" fillId="3" borderId="1" xfId="1" applyNumberFormat="1" applyFont="1" applyFill="1" applyBorder="1" applyAlignment="1">
      <alignment horizontal="right" vertical="center" indent="1"/>
    </xf>
    <xf numFmtId="3" fontId="3" fillId="7" borderId="1" xfId="1" applyNumberFormat="1" applyFont="1" applyFill="1" applyBorder="1" applyAlignment="1">
      <alignment horizontal="right" vertical="center" indent="1"/>
    </xf>
    <xf numFmtId="0" fontId="4" fillId="2" borderId="12" xfId="0" applyFont="1" applyFill="1" applyBorder="1" applyAlignment="1">
      <alignment horizontal="right" vertical="center" indent="1"/>
    </xf>
    <xf numFmtId="3" fontId="3" fillId="7" borderId="1" xfId="0" applyNumberFormat="1" applyFont="1" applyFill="1" applyBorder="1" applyAlignment="1">
      <alignment horizontal="right" vertical="center" indent="1"/>
    </xf>
    <xf numFmtId="3" fontId="3" fillId="5" borderId="1" xfId="0" applyNumberFormat="1" applyFont="1" applyFill="1" applyBorder="1" applyAlignment="1">
      <alignment horizontal="right" vertical="center" indent="1"/>
    </xf>
    <xf numFmtId="3" fontId="4" fillId="3" borderId="1" xfId="0" applyNumberFormat="1" applyFont="1" applyFill="1" applyBorder="1" applyAlignment="1">
      <alignment horizontal="right" vertical="center" indent="1"/>
    </xf>
    <xf numFmtId="3" fontId="3" fillId="2" borderId="1" xfId="0" applyNumberFormat="1" applyFont="1" applyFill="1" applyBorder="1" applyAlignment="1">
      <alignment horizontal="right" vertical="center" indent="1"/>
    </xf>
    <xf numFmtId="3" fontId="4" fillId="2" borderId="0" xfId="0" applyNumberFormat="1" applyFont="1" applyFill="1"/>
    <xf numFmtId="0" fontId="4" fillId="0" borderId="0" xfId="1" applyFont="1" applyAlignment="1">
      <alignment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3" fillId="3" borderId="6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right" vertical="center" indent="1"/>
    </xf>
    <xf numFmtId="0" fontId="4" fillId="3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right" vertical="center" inden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6" fillId="6" borderId="0" xfId="0" applyFont="1" applyFill="1"/>
    <xf numFmtId="3" fontId="4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 vertical="center" indent="1"/>
    </xf>
    <xf numFmtId="0" fontId="3" fillId="6" borderId="14" xfId="1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3" fontId="4" fillId="0" borderId="0" xfId="0" applyNumberFormat="1" applyFont="1"/>
    <xf numFmtId="3" fontId="4" fillId="0" borderId="0" xfId="1" applyNumberFormat="1" applyFont="1"/>
    <xf numFmtId="3" fontId="3" fillId="2" borderId="12" xfId="0" applyNumberFormat="1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3" fillId="0" borderId="0" xfId="2" applyFont="1"/>
    <xf numFmtId="49" fontId="13" fillId="0" borderId="0" xfId="2" applyNumberFormat="1" applyFont="1" applyAlignment="1">
      <alignment vertical="center" wrapText="1"/>
    </xf>
    <xf numFmtId="0" fontId="13" fillId="0" borderId="0" xfId="2" applyFont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21" xfId="2" applyNumberFormat="1" applyFont="1" applyBorder="1" applyAlignment="1">
      <alignment horizontal="center" vertical="center"/>
    </xf>
    <xf numFmtId="49" fontId="13" fillId="0" borderId="21" xfId="2" applyNumberFormat="1" applyFont="1" applyBorder="1" applyAlignment="1">
      <alignment horizontal="left" vertical="center" wrapText="1"/>
    </xf>
    <xf numFmtId="3" fontId="13" fillId="0" borderId="21" xfId="2" applyNumberFormat="1" applyFont="1" applyBorder="1" applyAlignment="1">
      <alignment horizontal="right" vertical="center"/>
    </xf>
    <xf numFmtId="3" fontId="17" fillId="0" borderId="21" xfId="2" applyNumberFormat="1" applyFont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49" fontId="13" fillId="0" borderId="1" xfId="2" applyNumberFormat="1" applyFont="1" applyBorder="1" applyAlignment="1">
      <alignment horizontal="left" vertical="center" wrapText="1"/>
    </xf>
    <xf numFmtId="49" fontId="13" fillId="0" borderId="1" xfId="2" applyNumberFormat="1" applyFont="1" applyBorder="1" applyAlignment="1">
      <alignment horizontal="center" vertical="center"/>
    </xf>
    <xf numFmtId="3" fontId="13" fillId="0" borderId="1" xfId="2" applyNumberFormat="1" applyFont="1" applyBorder="1" applyAlignment="1">
      <alignment horizontal="right" vertical="center"/>
    </xf>
    <xf numFmtId="3" fontId="17" fillId="0" borderId="1" xfId="2" applyNumberFormat="1" applyFont="1" applyBorder="1" applyAlignment="1">
      <alignment horizontal="right" vertical="center"/>
    </xf>
    <xf numFmtId="49" fontId="13" fillId="0" borderId="17" xfId="2" applyNumberFormat="1" applyFont="1" applyBorder="1" applyAlignment="1">
      <alignment horizontal="left" vertical="center" wrapText="1"/>
    </xf>
    <xf numFmtId="49" fontId="13" fillId="0" borderId="17" xfId="2" applyNumberFormat="1" applyFont="1" applyBorder="1" applyAlignment="1">
      <alignment horizontal="center" vertical="center"/>
    </xf>
    <xf numFmtId="3" fontId="13" fillId="0" borderId="17" xfId="2" applyNumberFormat="1" applyFont="1" applyBorder="1" applyAlignment="1">
      <alignment horizontal="right" vertical="center"/>
    </xf>
    <xf numFmtId="3" fontId="17" fillId="0" borderId="17" xfId="2" applyNumberFormat="1" applyFont="1" applyBorder="1" applyAlignment="1">
      <alignment horizontal="right" vertical="center"/>
    </xf>
    <xf numFmtId="49" fontId="13" fillId="2" borderId="1" xfId="2" applyNumberFormat="1" applyFont="1" applyFill="1" applyBorder="1" applyAlignment="1">
      <alignment horizontal="left" vertical="center" wrapTex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17" fontId="13" fillId="0" borderId="0" xfId="2" applyNumberFormat="1" applyFont="1" applyAlignment="1">
      <alignment horizontal="left" vertical="center" wrapText="1"/>
    </xf>
    <xf numFmtId="49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 vertical="center"/>
    </xf>
    <xf numFmtId="3" fontId="17" fillId="0" borderId="21" xfId="6" applyNumberFormat="1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left" vertical="center" wrapText="1"/>
    </xf>
    <xf numFmtId="3" fontId="17" fillId="5" borderId="21" xfId="2" applyNumberFormat="1" applyFont="1" applyFill="1" applyBorder="1" applyAlignment="1">
      <alignment horizontal="right" vertical="center"/>
    </xf>
    <xf numFmtId="3" fontId="13" fillId="0" borderId="21" xfId="7" applyNumberFormat="1" applyFont="1" applyBorder="1" applyAlignment="1" applyProtection="1">
      <alignment horizontal="right" vertical="center"/>
      <protection locked="0"/>
    </xf>
    <xf numFmtId="3" fontId="13" fillId="0" borderId="18" xfId="7" applyNumberFormat="1" applyFont="1" applyBorder="1" applyAlignment="1" applyProtection="1">
      <alignment horizontal="right" vertical="center"/>
      <protection locked="0"/>
    </xf>
    <xf numFmtId="3" fontId="17" fillId="8" borderId="21" xfId="2" applyNumberFormat="1" applyFont="1" applyFill="1" applyBorder="1" applyAlignment="1">
      <alignment horizontal="right" vertical="center"/>
    </xf>
    <xf numFmtId="10" fontId="13" fillId="0" borderId="21" xfId="3" applyNumberFormat="1" applyFont="1" applyFill="1" applyBorder="1" applyAlignment="1">
      <alignment horizontal="center" vertical="center"/>
    </xf>
    <xf numFmtId="9" fontId="13" fillId="0" borderId="21" xfId="3" applyFont="1" applyFill="1" applyBorder="1" applyAlignment="1">
      <alignment horizontal="center" vertical="center"/>
    </xf>
    <xf numFmtId="49" fontId="14" fillId="0" borderId="0" xfId="7" applyNumberFormat="1" applyFont="1" applyAlignment="1" applyProtection="1">
      <alignment vertical="center" wrapText="1"/>
      <protection locked="0"/>
    </xf>
    <xf numFmtId="49" fontId="18" fillId="0" borderId="0" xfId="7" applyNumberFormat="1" applyFont="1" applyAlignment="1">
      <alignment vertical="center" wrapText="1"/>
    </xf>
    <xf numFmtId="0" fontId="16" fillId="0" borderId="0" xfId="2" applyFont="1"/>
    <xf numFmtId="3" fontId="13" fillId="0" borderId="0" xfId="2" applyNumberFormat="1" applyFont="1" applyAlignment="1">
      <alignment vertical="center" wrapText="1"/>
    </xf>
    <xf numFmtId="3" fontId="13" fillId="0" borderId="7" xfId="2" applyNumberFormat="1" applyFont="1" applyBorder="1" applyAlignment="1">
      <alignment vertical="center" wrapText="1"/>
    </xf>
    <xf numFmtId="0" fontId="12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 indent="1"/>
    </xf>
    <xf numFmtId="0" fontId="20" fillId="2" borderId="0" xfId="0" applyFont="1" applyFill="1"/>
    <xf numFmtId="0" fontId="2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2" borderId="0" xfId="0" applyFont="1" applyFill="1"/>
    <xf numFmtId="0" fontId="22" fillId="2" borderId="0" xfId="0" applyFont="1" applyFill="1" applyAlignment="1">
      <alignment vertical="center"/>
    </xf>
    <xf numFmtId="0" fontId="17" fillId="0" borderId="0" xfId="2" applyFont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right" vertical="center" indent="1"/>
    </xf>
    <xf numFmtId="0" fontId="15" fillId="2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3" fillId="2" borderId="0" xfId="2" applyFont="1" applyFill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 indent="1"/>
    </xf>
    <xf numFmtId="3" fontId="17" fillId="0" borderId="10" xfId="2" applyNumberFormat="1" applyFont="1" applyBorder="1" applyAlignment="1">
      <alignment horizontal="right" vertical="center"/>
    </xf>
    <xf numFmtId="3" fontId="17" fillId="5" borderId="22" xfId="2" applyNumberFormat="1" applyFont="1" applyFill="1" applyBorder="1" applyAlignment="1">
      <alignment horizontal="right" vertical="center"/>
    </xf>
    <xf numFmtId="0" fontId="13" fillId="2" borderId="21" xfId="2" applyFont="1" applyFill="1" applyBorder="1" applyAlignment="1">
      <alignment horizontal="center" vertical="center" wrapText="1"/>
    </xf>
    <xf numFmtId="3" fontId="13" fillId="2" borderId="21" xfId="2" applyNumberFormat="1" applyFont="1" applyFill="1" applyBorder="1" applyAlignment="1">
      <alignment horizontal="right" vertical="center"/>
    </xf>
    <xf numFmtId="3" fontId="13" fillId="2" borderId="17" xfId="2" applyNumberFormat="1" applyFont="1" applyFill="1" applyBorder="1" applyAlignment="1">
      <alignment horizontal="right" vertical="center"/>
    </xf>
    <xf numFmtId="3" fontId="13" fillId="2" borderId="18" xfId="2" applyNumberFormat="1" applyFont="1" applyFill="1" applyBorder="1" applyAlignment="1">
      <alignment horizontal="right" vertical="center"/>
    </xf>
    <xf numFmtId="3" fontId="13" fillId="2" borderId="1" xfId="2" applyNumberFormat="1" applyFont="1" applyFill="1" applyBorder="1" applyAlignment="1">
      <alignment horizontal="right" vertical="center"/>
    </xf>
    <xf numFmtId="3" fontId="13" fillId="2" borderId="20" xfId="2" applyNumberFormat="1" applyFont="1" applyFill="1" applyBorder="1" applyAlignment="1">
      <alignment horizontal="right" vertical="center"/>
    </xf>
    <xf numFmtId="3" fontId="13" fillId="2" borderId="16" xfId="2" applyNumberFormat="1" applyFont="1" applyFill="1" applyBorder="1" applyAlignment="1">
      <alignment horizontal="right" vertical="center"/>
    </xf>
    <xf numFmtId="3" fontId="13" fillId="2" borderId="21" xfId="7" applyNumberFormat="1" applyFont="1" applyFill="1" applyBorder="1" applyAlignment="1" applyProtection="1">
      <alignment horizontal="right" vertical="center"/>
      <protection locked="0"/>
    </xf>
    <xf numFmtId="3" fontId="13" fillId="2" borderId="18" xfId="7" applyNumberFormat="1" applyFont="1" applyFill="1" applyBorder="1" applyAlignment="1" applyProtection="1">
      <alignment horizontal="right" vertical="center"/>
      <protection locked="0"/>
    </xf>
    <xf numFmtId="0" fontId="13" fillId="0" borderId="0" xfId="2" applyFont="1" applyAlignment="1">
      <alignment vertical="center" wrapText="1"/>
    </xf>
    <xf numFmtId="49" fontId="13" fillId="0" borderId="35" xfId="2" applyNumberFormat="1" applyFont="1" applyBorder="1" applyAlignment="1">
      <alignment horizontal="center" vertical="center"/>
    </xf>
    <xf numFmtId="3" fontId="17" fillId="0" borderId="36" xfId="2" applyNumberFormat="1" applyFont="1" applyBorder="1" applyAlignment="1">
      <alignment horizontal="right" vertical="center"/>
    </xf>
    <xf numFmtId="3" fontId="13" fillId="2" borderId="23" xfId="2" applyNumberFormat="1" applyFont="1" applyFill="1" applyBorder="1" applyAlignment="1">
      <alignment horizontal="right" vertical="center"/>
    </xf>
    <xf numFmtId="3" fontId="17" fillId="0" borderId="37" xfId="2" applyNumberFormat="1" applyFont="1" applyBorder="1" applyAlignment="1">
      <alignment horizontal="right" vertical="center"/>
    </xf>
    <xf numFmtId="3" fontId="17" fillId="0" borderId="38" xfId="2" applyNumberFormat="1" applyFont="1" applyBorder="1" applyAlignment="1">
      <alignment horizontal="right" vertical="center"/>
    </xf>
    <xf numFmtId="3" fontId="17" fillId="5" borderId="23" xfId="2" applyNumberFormat="1" applyFont="1" applyFill="1" applyBorder="1" applyAlignment="1">
      <alignment horizontal="right" vertical="center"/>
    </xf>
    <xf numFmtId="3" fontId="17" fillId="5" borderId="32" xfId="2" applyNumberFormat="1" applyFont="1" applyFill="1" applyBorder="1" applyAlignment="1">
      <alignment horizontal="right" vertical="center"/>
    </xf>
    <xf numFmtId="3" fontId="17" fillId="5" borderId="40" xfId="2" applyNumberFormat="1" applyFont="1" applyFill="1" applyBorder="1" applyAlignment="1">
      <alignment horizontal="right" vertical="center"/>
    </xf>
    <xf numFmtId="3" fontId="17" fillId="5" borderId="41" xfId="2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top"/>
    </xf>
    <xf numFmtId="3" fontId="26" fillId="11" borderId="2" xfId="0" applyNumberFormat="1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3" fontId="27" fillId="12" borderId="2" xfId="0" applyNumberFormat="1" applyFont="1" applyFill="1" applyBorder="1" applyAlignment="1">
      <alignment horizontal="center" vertical="center"/>
    </xf>
    <xf numFmtId="3" fontId="27" fillId="3" borderId="2" xfId="0" applyNumberFormat="1" applyFont="1" applyFill="1" applyBorder="1" applyAlignment="1">
      <alignment horizontal="center" vertical="center"/>
    </xf>
    <xf numFmtId="0" fontId="26" fillId="10" borderId="47" xfId="0" applyFont="1" applyFill="1" applyBorder="1" applyAlignment="1">
      <alignment horizontal="center" vertical="center" wrapText="1"/>
    </xf>
    <xf numFmtId="0" fontId="26" fillId="10" borderId="48" xfId="0" applyFont="1" applyFill="1" applyBorder="1" applyAlignment="1">
      <alignment horizontal="center" vertical="center" wrapText="1"/>
    </xf>
    <xf numFmtId="0" fontId="26" fillId="10" borderId="52" xfId="0" applyFont="1" applyFill="1" applyBorder="1" applyAlignment="1">
      <alignment horizontal="center" vertical="center" wrapText="1"/>
    </xf>
    <xf numFmtId="0" fontId="26" fillId="10" borderId="54" xfId="0" applyFont="1" applyFill="1" applyBorder="1" applyAlignment="1">
      <alignment horizontal="center" vertical="center" wrapText="1"/>
    </xf>
    <xf numFmtId="3" fontId="26" fillId="11" borderId="56" xfId="0" applyNumberFormat="1" applyFont="1" applyFill="1" applyBorder="1" applyAlignment="1">
      <alignment horizontal="center" vertical="center"/>
    </xf>
    <xf numFmtId="0" fontId="26" fillId="12" borderId="55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 wrapText="1"/>
    </xf>
    <xf numFmtId="3" fontId="27" fillId="12" borderId="56" xfId="0" applyNumberFormat="1" applyFont="1" applyFill="1" applyBorder="1" applyAlignment="1">
      <alignment horizontal="center" vertical="center"/>
    </xf>
    <xf numFmtId="3" fontId="27" fillId="3" borderId="56" xfId="0" applyNumberFormat="1" applyFont="1" applyFill="1" applyBorder="1" applyAlignment="1">
      <alignment horizontal="center" vertical="center"/>
    </xf>
    <xf numFmtId="0" fontId="26" fillId="12" borderId="52" xfId="0" applyFont="1" applyFill="1" applyBorder="1" applyAlignment="1">
      <alignment horizontal="center" vertical="center" wrapText="1"/>
    </xf>
    <xf numFmtId="3" fontId="26" fillId="11" borderId="52" xfId="0" applyNumberFormat="1" applyFont="1" applyFill="1" applyBorder="1" applyAlignment="1">
      <alignment horizontal="center" vertical="center"/>
    </xf>
    <xf numFmtId="3" fontId="27" fillId="12" borderId="52" xfId="0" applyNumberFormat="1" applyFont="1" applyFill="1" applyBorder="1" applyAlignment="1">
      <alignment horizontal="center" vertical="center"/>
    </xf>
    <xf numFmtId="3" fontId="27" fillId="12" borderId="54" xfId="0" applyNumberFormat="1" applyFont="1" applyFill="1" applyBorder="1" applyAlignment="1">
      <alignment horizontal="center" vertical="center"/>
    </xf>
    <xf numFmtId="0" fontId="26" fillId="11" borderId="53" xfId="0" applyFont="1" applyFill="1" applyBorder="1" applyAlignment="1">
      <alignment horizontal="center" vertical="center"/>
    </xf>
    <xf numFmtId="0" fontId="26" fillId="13" borderId="4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right" vertical="top" wrapText="1"/>
    </xf>
    <xf numFmtId="0" fontId="17" fillId="5" borderId="39" xfId="2" applyFont="1" applyFill="1" applyBorder="1" applyAlignment="1">
      <alignment horizontal="center"/>
    </xf>
    <xf numFmtId="0" fontId="17" fillId="5" borderId="40" xfId="2" applyFont="1" applyFill="1" applyBorder="1" applyAlignment="1">
      <alignment horizontal="center"/>
    </xf>
    <xf numFmtId="0" fontId="17" fillId="8" borderId="23" xfId="2" applyFont="1" applyFill="1" applyBorder="1" applyAlignment="1">
      <alignment horizontal="center" vertical="center" wrapText="1"/>
    </xf>
    <xf numFmtId="0" fontId="17" fillId="8" borderId="24" xfId="2" applyFont="1" applyFill="1" applyBorder="1" applyAlignment="1">
      <alignment horizontal="center" vertical="center" wrapText="1"/>
    </xf>
    <xf numFmtId="0" fontId="17" fillId="5" borderId="21" xfId="2" applyFont="1" applyFill="1" applyBorder="1" applyAlignment="1">
      <alignment horizontal="center"/>
    </xf>
    <xf numFmtId="0" fontId="17" fillId="8" borderId="18" xfId="2" applyFont="1" applyFill="1" applyBorder="1" applyAlignment="1">
      <alignment horizontal="center"/>
    </xf>
    <xf numFmtId="0" fontId="17" fillId="8" borderId="19" xfId="2" applyFont="1" applyFill="1" applyBorder="1" applyAlignment="1">
      <alignment horizontal="center"/>
    </xf>
    <xf numFmtId="0" fontId="17" fillId="8" borderId="20" xfId="2" applyFont="1" applyFill="1" applyBorder="1" applyAlignment="1">
      <alignment horizontal="center"/>
    </xf>
    <xf numFmtId="49" fontId="15" fillId="0" borderId="0" xfId="2" applyNumberFormat="1" applyFont="1" applyAlignment="1" applyProtection="1">
      <alignment horizontal="center" vertical="center"/>
      <protection locked="0"/>
    </xf>
    <xf numFmtId="0" fontId="17" fillId="0" borderId="18" xfId="2" applyFont="1" applyBorder="1" applyAlignment="1">
      <alignment horizontal="center"/>
    </xf>
    <xf numFmtId="0" fontId="17" fillId="0" borderId="19" xfId="2" applyFont="1" applyBorder="1" applyAlignment="1">
      <alignment horizontal="center"/>
    </xf>
    <xf numFmtId="0" fontId="17" fillId="0" borderId="20" xfId="2" applyFont="1" applyBorder="1" applyAlignment="1">
      <alignment horizontal="center"/>
    </xf>
    <xf numFmtId="0" fontId="13" fillId="0" borderId="3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3" fontId="19" fillId="9" borderId="3" xfId="2" applyNumberFormat="1" applyFont="1" applyFill="1" applyBorder="1" applyAlignment="1">
      <alignment horizontal="center" vertical="center"/>
    </xf>
    <xf numFmtId="3" fontId="19" fillId="9" borderId="5" xfId="2" applyNumberFormat="1" applyFont="1" applyFill="1" applyBorder="1" applyAlignment="1">
      <alignment horizontal="center" vertical="center"/>
    </xf>
    <xf numFmtId="3" fontId="19" fillId="9" borderId="6" xfId="2" applyNumberFormat="1" applyFont="1" applyFill="1" applyBorder="1" applyAlignment="1">
      <alignment horizontal="center" vertical="center"/>
    </xf>
    <xf numFmtId="3" fontId="19" fillId="9" borderId="7" xfId="2" applyNumberFormat="1" applyFont="1" applyFill="1" applyBorder="1" applyAlignment="1">
      <alignment horizontal="center" vertical="center"/>
    </xf>
    <xf numFmtId="3" fontId="19" fillId="9" borderId="8" xfId="2" applyNumberFormat="1" applyFont="1" applyFill="1" applyBorder="1" applyAlignment="1">
      <alignment horizontal="center" vertical="center"/>
    </xf>
    <xf numFmtId="3" fontId="19" fillId="9" borderId="2" xfId="2" applyNumberFormat="1" applyFont="1" applyFill="1" applyBorder="1" applyAlignment="1">
      <alignment horizontal="center" vertical="center"/>
    </xf>
    <xf numFmtId="0" fontId="17" fillId="0" borderId="26" xfId="2" applyFont="1" applyBorder="1" applyAlignment="1">
      <alignment horizontal="center" vertical="center" wrapText="1"/>
    </xf>
    <xf numFmtId="0" fontId="17" fillId="0" borderId="23" xfId="2" applyFont="1" applyBorder="1" applyAlignment="1">
      <alignment horizontal="center" vertical="center" wrapText="1"/>
    </xf>
    <xf numFmtId="0" fontId="17" fillId="0" borderId="27" xfId="2" applyFont="1" applyBorder="1" applyAlignment="1">
      <alignment horizontal="center" vertical="center" wrapText="1"/>
    </xf>
    <xf numFmtId="0" fontId="17" fillId="0" borderId="28" xfId="2" applyFont="1" applyBorder="1" applyAlignment="1">
      <alignment horizontal="center" vertical="center" wrapText="1"/>
    </xf>
    <xf numFmtId="0" fontId="17" fillId="0" borderId="29" xfId="2" applyFont="1" applyBorder="1" applyAlignment="1">
      <alignment horizontal="center" vertical="center" wrapText="1"/>
    </xf>
    <xf numFmtId="0" fontId="17" fillId="0" borderId="30" xfId="2" applyFont="1" applyBorder="1" applyAlignment="1">
      <alignment horizontal="center" vertical="center" wrapText="1"/>
    </xf>
    <xf numFmtId="0" fontId="17" fillId="0" borderId="32" xfId="2" applyFont="1" applyBorder="1" applyAlignment="1">
      <alignment horizontal="center" vertical="center" wrapText="1"/>
    </xf>
    <xf numFmtId="0" fontId="17" fillId="8" borderId="33" xfId="2" applyFont="1" applyFill="1" applyBorder="1" applyAlignment="1">
      <alignment horizontal="center" vertical="center" wrapText="1"/>
    </xf>
    <xf numFmtId="0" fontId="17" fillId="8" borderId="19" xfId="2" applyFont="1" applyFill="1" applyBorder="1" applyAlignment="1">
      <alignment horizontal="center" vertical="center" wrapText="1"/>
    </xf>
    <xf numFmtId="0" fontId="17" fillId="8" borderId="34" xfId="2" applyFont="1" applyFill="1" applyBorder="1" applyAlignment="1">
      <alignment horizontal="center" vertical="center" wrapText="1"/>
    </xf>
    <xf numFmtId="0" fontId="17" fillId="5" borderId="31" xfId="2" applyFont="1" applyFill="1" applyBorder="1" applyAlignment="1">
      <alignment horizontal="center"/>
    </xf>
    <xf numFmtId="0" fontId="17" fillId="5" borderId="23" xfId="2" applyFont="1" applyFill="1" applyBorder="1" applyAlignment="1">
      <alignment horizontal="center"/>
    </xf>
    <xf numFmtId="0" fontId="17" fillId="8" borderId="35" xfId="2" applyFont="1" applyFill="1" applyBorder="1" applyAlignment="1">
      <alignment horizontal="center" vertical="center" wrapText="1"/>
    </xf>
    <xf numFmtId="0" fontId="17" fillId="8" borderId="21" xfId="2" applyFont="1" applyFill="1" applyBorder="1" applyAlignment="1">
      <alignment horizontal="center" vertical="center" wrapText="1"/>
    </xf>
    <xf numFmtId="0" fontId="17" fillId="8" borderId="38" xfId="2" applyFont="1" applyFill="1" applyBorder="1" applyAlignment="1">
      <alignment horizontal="center" vertical="center" wrapText="1"/>
    </xf>
    <xf numFmtId="0" fontId="17" fillId="0" borderId="25" xfId="2" applyFont="1" applyBorder="1" applyAlignment="1">
      <alignment horizontal="center" vertical="center" wrapText="1"/>
    </xf>
    <xf numFmtId="0" fontId="17" fillId="0" borderId="31" xfId="2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3" fillId="6" borderId="8" xfId="1" applyFont="1" applyFill="1" applyBorder="1" applyAlignment="1">
      <alignment horizontal="center" vertical="center" wrapText="1"/>
    </xf>
    <xf numFmtId="0" fontId="3" fillId="6" borderId="9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1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6" borderId="10" xfId="1" applyFont="1" applyFill="1" applyBorder="1" applyAlignment="1">
      <alignment horizontal="center" vertical="center" wrapText="1"/>
    </xf>
    <xf numFmtId="0" fontId="3" fillId="6" borderId="11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3" fontId="12" fillId="2" borderId="0" xfId="0" applyNumberFormat="1" applyFont="1" applyFill="1" applyAlignment="1">
      <alignment horizontal="right" vertical="top" wrapText="1"/>
    </xf>
    <xf numFmtId="0" fontId="5" fillId="6" borderId="12" xfId="0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6" fillId="10" borderId="43" xfId="0" applyFont="1" applyFill="1" applyBorder="1" applyAlignment="1">
      <alignment horizontal="center" vertical="center" wrapText="1"/>
    </xf>
    <xf numFmtId="0" fontId="26" fillId="10" borderId="45" xfId="0" applyFont="1" applyFill="1" applyBorder="1" applyAlignment="1">
      <alignment horizontal="center" vertical="center" wrapText="1"/>
    </xf>
    <xf numFmtId="0" fontId="26" fillId="10" borderId="50" xfId="0" applyFont="1" applyFill="1" applyBorder="1" applyAlignment="1">
      <alignment horizontal="center" vertical="center" wrapText="1"/>
    </xf>
    <xf numFmtId="0" fontId="26" fillId="10" borderId="52" xfId="0" applyFont="1" applyFill="1" applyBorder="1" applyAlignment="1">
      <alignment horizontal="center" vertical="center" wrapText="1"/>
    </xf>
    <xf numFmtId="0" fontId="26" fillId="12" borderId="49" xfId="0" applyFont="1" applyFill="1" applyBorder="1" applyAlignment="1">
      <alignment horizontal="center" vertical="center" wrapText="1"/>
    </xf>
    <xf numFmtId="0" fontId="26" fillId="12" borderId="52" xfId="0" applyFont="1" applyFill="1" applyBorder="1" applyAlignment="1">
      <alignment horizontal="center" vertical="center" wrapText="1"/>
    </xf>
    <xf numFmtId="0" fontId="26" fillId="10" borderId="42" xfId="0" applyFont="1" applyFill="1" applyBorder="1" applyAlignment="1">
      <alignment horizontal="center" vertical="center" wrapText="1"/>
    </xf>
    <xf numFmtId="0" fontId="26" fillId="10" borderId="49" xfId="0" applyFont="1" applyFill="1" applyBorder="1" applyAlignment="1">
      <alignment horizontal="center" vertical="center" wrapText="1"/>
    </xf>
    <xf numFmtId="0" fontId="26" fillId="10" borderId="44" xfId="0" applyFont="1" applyFill="1" applyBorder="1" applyAlignment="1">
      <alignment horizontal="center" vertical="center" wrapText="1"/>
    </xf>
    <xf numFmtId="0" fontId="26" fillId="10" borderId="51" xfId="0" applyFont="1" applyFill="1" applyBorder="1" applyAlignment="1">
      <alignment horizontal="center" vertical="center" wrapText="1"/>
    </xf>
    <xf numFmtId="0" fontId="26" fillId="12" borderId="55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13" borderId="2" xfId="0" applyFont="1" applyFill="1" applyBorder="1" applyAlignment="1">
      <alignment horizontal="center" vertical="center" wrapText="1"/>
    </xf>
    <xf numFmtId="0" fontId="26" fillId="11" borderId="55" xfId="0" applyFont="1" applyFill="1" applyBorder="1" applyAlignment="1">
      <alignment horizontal="center" vertical="center" wrapText="1"/>
    </xf>
    <xf numFmtId="0" fontId="26" fillId="11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2" fillId="2" borderId="0" xfId="0" applyFont="1" applyFill="1" applyAlignment="1">
      <alignment horizontal="right" vertical="center"/>
    </xf>
  </cellXfs>
  <cellStyles count="8">
    <cellStyle name="Normal" xfId="0" builtinId="0"/>
    <cellStyle name="Normal 2" xfId="1" xr:uid="{6AF2D1B5-FB60-4EC6-83DA-AFCA50BA7642}"/>
    <cellStyle name="Normal 3" xfId="2" xr:uid="{84D37E68-3F8A-488C-A2A3-0EB435D958D3}"/>
    <cellStyle name="Normal 4" xfId="4" xr:uid="{1CFCF57F-6694-4D1D-9E3B-5242CB2E762B}"/>
    <cellStyle name="Normal_4.piel" xfId="6" xr:uid="{09F52F12-95D6-45E5-80C5-88D99F031501}"/>
    <cellStyle name="Normal_Pamatformas" xfId="7" xr:uid="{746F230D-0A11-4A8C-9B80-2161B4FF1C7B}"/>
    <cellStyle name="Normal_Veidlapa_2008_oktobris_(4.piel)" xfId="5" xr:uid="{3DC8BF90-5E5E-4F3C-A34D-A738DCB8B007}"/>
    <cellStyle name="Percent 2" xfId="3" xr:uid="{C3D69CF0-231B-4580-A811-9A77D56046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F81F-46B2-4204-ACEC-32BF95271660}">
  <sheetPr>
    <pageSetUpPr fitToPage="1"/>
  </sheetPr>
  <dimension ref="A1:L342"/>
  <sheetViews>
    <sheetView showGridLines="0" tabSelected="1" zoomScale="83" zoomScaleNormal="83" workbookViewId="0">
      <selection activeCell="F71" sqref="F71"/>
    </sheetView>
  </sheetViews>
  <sheetFormatPr defaultColWidth="9.109375" defaultRowHeight="15" x14ac:dyDescent="0.25"/>
  <cols>
    <col min="1" max="1" width="8" style="9" customWidth="1"/>
    <col min="2" max="2" width="17.5546875" style="9" customWidth="1"/>
    <col min="3" max="3" width="11" style="9" customWidth="1"/>
    <col min="4" max="4" width="29.5546875" style="17" customWidth="1"/>
    <col min="5" max="5" width="19.88671875" style="7" customWidth="1"/>
    <col min="6" max="6" width="50.5546875" style="7" customWidth="1"/>
    <col min="7" max="7" width="25.44140625" style="25" customWidth="1"/>
    <col min="8" max="8" width="17.77734375" style="3" customWidth="1"/>
    <col min="9" max="9" width="18" style="3" customWidth="1"/>
    <col min="10" max="10" width="9.109375" style="3"/>
    <col min="11" max="11" width="11.6640625" style="3" bestFit="1" customWidth="1"/>
    <col min="12" max="16384" width="9.109375" style="3"/>
  </cols>
  <sheetData>
    <row r="1" spans="1:11" ht="15.75" customHeight="1" x14ac:dyDescent="0.25">
      <c r="B1" s="15"/>
      <c r="C1" s="16"/>
      <c r="D1" s="16"/>
      <c r="E1" s="277" t="s">
        <v>1023</v>
      </c>
      <c r="F1" s="277"/>
      <c r="G1" s="277"/>
      <c r="H1" s="277"/>
      <c r="I1" s="277"/>
    </row>
    <row r="2" spans="1:11" ht="31.2" customHeight="1" x14ac:dyDescent="0.25">
      <c r="A2" s="15"/>
      <c r="B2" s="15"/>
      <c r="C2" s="16"/>
      <c r="D2" s="16"/>
      <c r="E2" s="277"/>
      <c r="F2" s="277"/>
      <c r="G2" s="277"/>
      <c r="H2" s="277"/>
      <c r="I2" s="277"/>
    </row>
    <row r="3" spans="1:11" ht="31.2" customHeight="1" x14ac:dyDescent="0.25">
      <c r="A3" s="15"/>
      <c r="B3" s="15"/>
      <c r="C3" s="16"/>
      <c r="D3" s="16"/>
    </row>
    <row r="4" spans="1:11" ht="17.399999999999999" customHeight="1" x14ac:dyDescent="0.3">
      <c r="A4" s="276" t="s">
        <v>1024</v>
      </c>
      <c r="B4" s="276"/>
      <c r="C4" s="276"/>
      <c r="D4" s="276"/>
      <c r="E4" s="276"/>
      <c r="F4" s="276"/>
      <c r="G4" s="276"/>
      <c r="H4" s="276"/>
      <c r="I4" s="276"/>
    </row>
    <row r="5" spans="1:11" x14ac:dyDescent="0.25">
      <c r="A5" s="214"/>
      <c r="B5" s="214"/>
    </row>
    <row r="6" spans="1:11" s="36" customFormat="1" ht="51" customHeight="1" x14ac:dyDescent="0.25">
      <c r="A6" s="227" t="s">
        <v>531</v>
      </c>
      <c r="B6" s="228"/>
      <c r="C6" s="228"/>
      <c r="D6" s="228"/>
      <c r="E6" s="228"/>
      <c r="F6" s="228"/>
      <c r="G6" s="228"/>
      <c r="H6" s="61"/>
      <c r="I6" s="62"/>
    </row>
    <row r="7" spans="1:11" s="5" customFormat="1" ht="46.8" x14ac:dyDescent="0.25">
      <c r="A7" s="229" t="s">
        <v>524</v>
      </c>
      <c r="B7" s="230"/>
      <c r="C7" s="230"/>
      <c r="D7" s="231"/>
      <c r="E7" s="232" t="s">
        <v>525</v>
      </c>
      <c r="F7" s="232"/>
      <c r="G7" s="59" t="s">
        <v>528</v>
      </c>
      <c r="H7" s="60" t="s">
        <v>646</v>
      </c>
      <c r="I7" s="60" t="s">
        <v>647</v>
      </c>
      <c r="K7" s="5" t="s">
        <v>959</v>
      </c>
    </row>
    <row r="8" spans="1:11" s="5" customFormat="1" x14ac:dyDescent="0.25">
      <c r="A8" s="226" t="s">
        <v>285</v>
      </c>
      <c r="B8" s="226"/>
      <c r="C8" s="226"/>
      <c r="D8" s="226"/>
      <c r="E8" s="226"/>
      <c r="F8" s="226"/>
      <c r="G8" s="26">
        <f>G9+G12+G14+G19+G25+G27+G41+G44+G80+G90+G96+G93</f>
        <v>71109083</v>
      </c>
      <c r="H8" s="26">
        <f>H9+H12+H14+H19+H25+H27+H41+H44+H80+H90+H96+H93</f>
        <v>727222</v>
      </c>
      <c r="I8" s="26">
        <f>I9+I12+I14+I19+I25+I27+I41+I44+I80+I90+I96+I93</f>
        <v>71836305</v>
      </c>
      <c r="K8" s="64"/>
    </row>
    <row r="9" spans="1:11" s="5" customFormat="1" x14ac:dyDescent="0.25">
      <c r="A9" s="219" t="s">
        <v>466</v>
      </c>
      <c r="B9" s="219" t="s">
        <v>1</v>
      </c>
      <c r="C9" s="215" t="s">
        <v>285</v>
      </c>
      <c r="D9" s="216"/>
      <c r="E9" s="216"/>
      <c r="F9" s="217"/>
      <c r="G9" s="27">
        <f>G10+G11</f>
        <v>70500</v>
      </c>
      <c r="H9" s="27">
        <f>H10+H11</f>
        <v>0</v>
      </c>
      <c r="I9" s="27">
        <f>I10+I11</f>
        <v>70500</v>
      </c>
    </row>
    <row r="10" spans="1:11" s="5" customFormat="1" ht="30" x14ac:dyDescent="0.25">
      <c r="A10" s="219"/>
      <c r="B10" s="219"/>
      <c r="C10" s="219" t="s">
        <v>465</v>
      </c>
      <c r="D10" s="219" t="s">
        <v>464</v>
      </c>
      <c r="E10" s="2" t="s">
        <v>463</v>
      </c>
      <c r="F10" s="2" t="s">
        <v>462</v>
      </c>
      <c r="G10" s="28">
        <v>60000</v>
      </c>
      <c r="H10" s="28"/>
      <c r="I10" s="28">
        <f>G10+H10</f>
        <v>60000</v>
      </c>
    </row>
    <row r="11" spans="1:11" s="5" customFormat="1" ht="30" x14ac:dyDescent="0.25">
      <c r="A11" s="219"/>
      <c r="B11" s="219"/>
      <c r="C11" s="219"/>
      <c r="D11" s="219"/>
      <c r="E11" s="2" t="s">
        <v>461</v>
      </c>
      <c r="F11" s="2" t="s">
        <v>460</v>
      </c>
      <c r="G11" s="28">
        <v>10500</v>
      </c>
      <c r="H11" s="28"/>
      <c r="I11" s="28">
        <f>G11+H11</f>
        <v>10500</v>
      </c>
    </row>
    <row r="12" spans="1:11" s="5" customFormat="1" x14ac:dyDescent="0.25">
      <c r="A12" s="219" t="s">
        <v>459</v>
      </c>
      <c r="B12" s="219" t="s">
        <v>458</v>
      </c>
      <c r="C12" s="215" t="s">
        <v>285</v>
      </c>
      <c r="D12" s="216"/>
      <c r="E12" s="216"/>
      <c r="F12" s="217"/>
      <c r="G12" s="27">
        <f>G13</f>
        <v>39750901</v>
      </c>
      <c r="H12" s="27">
        <f>H13</f>
        <v>0</v>
      </c>
      <c r="I12" s="27">
        <f>I13</f>
        <v>39750901</v>
      </c>
    </row>
    <row r="13" spans="1:11" s="5" customFormat="1" ht="30" x14ac:dyDescent="0.25">
      <c r="A13" s="219"/>
      <c r="B13" s="219"/>
      <c r="C13" s="1" t="s">
        <v>457</v>
      </c>
      <c r="D13" s="1" t="s">
        <v>456</v>
      </c>
      <c r="E13" s="2" t="s">
        <v>455</v>
      </c>
      <c r="F13" s="2" t="s">
        <v>454</v>
      </c>
      <c r="G13" s="43">
        <v>39750901</v>
      </c>
      <c r="H13" s="43"/>
      <c r="I13" s="43">
        <f>G13+H13</f>
        <v>39750901</v>
      </c>
      <c r="K13" s="5" t="s">
        <v>650</v>
      </c>
    </row>
    <row r="14" spans="1:11" s="5" customFormat="1" x14ac:dyDescent="0.25">
      <c r="A14" s="219" t="s">
        <v>453</v>
      </c>
      <c r="B14" s="219" t="s">
        <v>2</v>
      </c>
      <c r="C14" s="215" t="s">
        <v>285</v>
      </c>
      <c r="D14" s="216"/>
      <c r="E14" s="216"/>
      <c r="F14" s="217"/>
      <c r="G14" s="27">
        <f>G15+G16+G17+G18</f>
        <v>23264</v>
      </c>
      <c r="H14" s="27">
        <f>H15+H16+H17+H18</f>
        <v>3600</v>
      </c>
      <c r="I14" s="27">
        <f>I15+I16+I17+I18</f>
        <v>26864</v>
      </c>
    </row>
    <row r="15" spans="1:11" s="5" customFormat="1" ht="60" x14ac:dyDescent="0.25">
      <c r="A15" s="219"/>
      <c r="B15" s="219"/>
      <c r="C15" s="1" t="s">
        <v>452</v>
      </c>
      <c r="D15" s="1" t="s">
        <v>451</v>
      </c>
      <c r="E15" s="2" t="s">
        <v>452</v>
      </c>
      <c r="F15" s="2" t="s">
        <v>451</v>
      </c>
      <c r="G15" s="28">
        <v>2600</v>
      </c>
      <c r="H15" s="28"/>
      <c r="I15" s="28">
        <f>G15+H15</f>
        <v>2600</v>
      </c>
    </row>
    <row r="16" spans="1:11" s="5" customFormat="1" ht="14.4" customHeight="1" x14ac:dyDescent="0.25">
      <c r="A16" s="219"/>
      <c r="B16" s="219"/>
      <c r="C16" s="219" t="s">
        <v>450</v>
      </c>
      <c r="D16" s="219" t="s">
        <v>3</v>
      </c>
      <c r="E16" s="2" t="s">
        <v>449</v>
      </c>
      <c r="F16" s="2" t="s">
        <v>162</v>
      </c>
      <c r="G16" s="28">
        <v>1700</v>
      </c>
      <c r="H16" s="28"/>
      <c r="I16" s="28">
        <f>G16+H16</f>
        <v>1700</v>
      </c>
    </row>
    <row r="17" spans="1:9" s="5" customFormat="1" ht="30" hidden="1" x14ac:dyDescent="0.25">
      <c r="A17" s="219"/>
      <c r="B17" s="219"/>
      <c r="C17" s="219"/>
      <c r="D17" s="219"/>
      <c r="E17" s="2" t="s">
        <v>448</v>
      </c>
      <c r="F17" s="2" t="s">
        <v>163</v>
      </c>
      <c r="G17" s="28"/>
      <c r="H17" s="28"/>
      <c r="I17" s="28">
        <f>G17+H17</f>
        <v>0</v>
      </c>
    </row>
    <row r="18" spans="1:9" s="5" customFormat="1" ht="30" x14ac:dyDescent="0.25">
      <c r="A18" s="219"/>
      <c r="B18" s="219"/>
      <c r="C18" s="219"/>
      <c r="D18" s="219"/>
      <c r="E18" s="2" t="s">
        <v>447</v>
      </c>
      <c r="F18" s="2" t="s">
        <v>446</v>
      </c>
      <c r="G18" s="28">
        <v>18964</v>
      </c>
      <c r="H18" s="28">
        <v>3600</v>
      </c>
      <c r="I18" s="28">
        <f>G18+H18</f>
        <v>22564</v>
      </c>
    </row>
    <row r="19" spans="1:9" s="5" customFormat="1" ht="15" customHeight="1" x14ac:dyDescent="0.25">
      <c r="A19" s="223" t="s">
        <v>445</v>
      </c>
      <c r="B19" s="223" t="s">
        <v>444</v>
      </c>
      <c r="C19" s="215" t="s">
        <v>285</v>
      </c>
      <c r="D19" s="216"/>
      <c r="E19" s="216"/>
      <c r="F19" s="217"/>
      <c r="G19" s="27">
        <f>SUM(G20:G24)</f>
        <v>1167460</v>
      </c>
      <c r="H19" s="27">
        <f>SUM(H20:H24)</f>
        <v>0</v>
      </c>
      <c r="I19" s="27">
        <f>SUM(I20:I24)</f>
        <v>1167460</v>
      </c>
    </row>
    <row r="20" spans="1:9" s="5" customFormat="1" ht="30" x14ac:dyDescent="0.25">
      <c r="A20" s="224"/>
      <c r="B20" s="224"/>
      <c r="C20" s="1" t="s">
        <v>443</v>
      </c>
      <c r="D20" s="1" t="s">
        <v>442</v>
      </c>
      <c r="E20" s="2" t="s">
        <v>443</v>
      </c>
      <c r="F20" s="2" t="s">
        <v>442</v>
      </c>
      <c r="G20" s="28">
        <v>51800</v>
      </c>
      <c r="H20" s="28"/>
      <c r="I20" s="28">
        <f>G20+H20</f>
        <v>51800</v>
      </c>
    </row>
    <row r="21" spans="1:9" s="5" customFormat="1" ht="15" hidden="1" customHeight="1" x14ac:dyDescent="0.25">
      <c r="A21" s="224"/>
      <c r="B21" s="224"/>
      <c r="C21" s="219" t="s">
        <v>441</v>
      </c>
      <c r="D21" s="219" t="s">
        <v>440</v>
      </c>
      <c r="E21" s="2">
        <v>13200</v>
      </c>
      <c r="F21" s="2" t="s">
        <v>440</v>
      </c>
      <c r="G21" s="28"/>
      <c r="H21" s="28"/>
      <c r="I21" s="28">
        <f>G21+H21</f>
        <v>0</v>
      </c>
    </row>
    <row r="22" spans="1:9" s="5" customFormat="1" x14ac:dyDescent="0.25">
      <c r="A22" s="224"/>
      <c r="B22" s="224"/>
      <c r="C22" s="219"/>
      <c r="D22" s="219"/>
      <c r="E22" s="2" t="s">
        <v>439</v>
      </c>
      <c r="F22" s="2" t="s">
        <v>438</v>
      </c>
      <c r="G22" s="28">
        <v>1059100</v>
      </c>
      <c r="H22" s="28"/>
      <c r="I22" s="28">
        <f>G22+H22</f>
        <v>1059100</v>
      </c>
    </row>
    <row r="23" spans="1:9" s="5" customFormat="1" ht="19.2" customHeight="1" x14ac:dyDescent="0.25">
      <c r="A23" s="224"/>
      <c r="B23" s="224"/>
      <c r="C23" s="219"/>
      <c r="D23" s="219"/>
      <c r="E23" s="2">
        <v>13220</v>
      </c>
      <c r="F23" s="2" t="s">
        <v>607</v>
      </c>
      <c r="G23" s="28"/>
      <c r="H23" s="28"/>
      <c r="I23" s="28">
        <f>G23+H23</f>
        <v>0</v>
      </c>
    </row>
    <row r="24" spans="1:9" s="5" customFormat="1" ht="36.6" customHeight="1" x14ac:dyDescent="0.25">
      <c r="A24" s="225"/>
      <c r="B24" s="225"/>
      <c r="C24" s="1" t="s">
        <v>437</v>
      </c>
      <c r="D24" s="1" t="s">
        <v>436</v>
      </c>
      <c r="E24" s="2" t="s">
        <v>437</v>
      </c>
      <c r="F24" s="2" t="s">
        <v>436</v>
      </c>
      <c r="G24" s="28">
        <v>56560</v>
      </c>
      <c r="H24" s="28"/>
      <c r="I24" s="28">
        <f>G24+H24</f>
        <v>56560</v>
      </c>
    </row>
    <row r="25" spans="1:9" s="5" customFormat="1" x14ac:dyDescent="0.25">
      <c r="A25" s="219" t="s">
        <v>435</v>
      </c>
      <c r="B25" s="219" t="s">
        <v>434</v>
      </c>
      <c r="C25" s="215" t="s">
        <v>285</v>
      </c>
      <c r="D25" s="216"/>
      <c r="E25" s="216"/>
      <c r="F25" s="217"/>
      <c r="G25" s="27">
        <f>G26</f>
        <v>10000</v>
      </c>
      <c r="H25" s="27">
        <f>H26</f>
        <v>0</v>
      </c>
      <c r="I25" s="27">
        <f>I26</f>
        <v>10000</v>
      </c>
    </row>
    <row r="26" spans="1:9" s="5" customFormat="1" ht="97.2" customHeight="1" x14ac:dyDescent="0.25">
      <c r="A26" s="219"/>
      <c r="B26" s="219"/>
      <c r="C26" s="1" t="s">
        <v>433</v>
      </c>
      <c r="D26" s="1" t="s">
        <v>432</v>
      </c>
      <c r="E26" s="2" t="s">
        <v>433</v>
      </c>
      <c r="F26" s="2" t="s">
        <v>432</v>
      </c>
      <c r="G26" s="28">
        <v>10000</v>
      </c>
      <c r="H26" s="28"/>
      <c r="I26" s="28">
        <f>G26+H26</f>
        <v>10000</v>
      </c>
    </row>
    <row r="27" spans="1:9" s="5" customFormat="1" ht="13.2" customHeight="1" x14ac:dyDescent="0.25">
      <c r="A27" s="223" t="s">
        <v>431</v>
      </c>
      <c r="B27" s="223" t="s">
        <v>4</v>
      </c>
      <c r="C27" s="215" t="s">
        <v>285</v>
      </c>
      <c r="D27" s="216"/>
      <c r="E27" s="216"/>
      <c r="F27" s="217"/>
      <c r="G27" s="27">
        <f>SUM(G28:G40)</f>
        <v>22490153</v>
      </c>
      <c r="H27" s="27">
        <f>SUM(H28:H40)</f>
        <v>701378</v>
      </c>
      <c r="I27" s="27">
        <f>SUM(I28:I40)</f>
        <v>23191531</v>
      </c>
    </row>
    <row r="28" spans="1:9" s="5" customFormat="1" ht="12.6" hidden="1" customHeight="1" x14ac:dyDescent="0.25">
      <c r="A28" s="224"/>
      <c r="B28" s="224"/>
      <c r="C28" s="233" t="s">
        <v>430</v>
      </c>
      <c r="D28" s="234" t="s">
        <v>429</v>
      </c>
      <c r="E28" s="2" t="s">
        <v>428</v>
      </c>
      <c r="F28" s="2" t="s">
        <v>427</v>
      </c>
      <c r="G28" s="28"/>
      <c r="H28" s="28"/>
      <c r="I28" s="28"/>
    </row>
    <row r="29" spans="1:9" s="5" customFormat="1" x14ac:dyDescent="0.25">
      <c r="A29" s="224"/>
      <c r="B29" s="224"/>
      <c r="C29" s="236"/>
      <c r="D29" s="237"/>
      <c r="E29" s="2" t="s">
        <v>426</v>
      </c>
      <c r="F29" s="2" t="s">
        <v>425</v>
      </c>
      <c r="G29" s="28">
        <v>520152</v>
      </c>
      <c r="H29" s="28">
        <v>369</v>
      </c>
      <c r="I29" s="28">
        <f t="shared" ref="I29:I40" si="0">G29+H29</f>
        <v>520521</v>
      </c>
    </row>
    <row r="30" spans="1:9" s="5" customFormat="1" x14ac:dyDescent="0.25">
      <c r="A30" s="224"/>
      <c r="B30" s="224"/>
      <c r="C30" s="236"/>
      <c r="D30" s="237"/>
      <c r="E30" s="2" t="s">
        <v>424</v>
      </c>
      <c r="F30" s="2" t="s">
        <v>423</v>
      </c>
      <c r="G30" s="28">
        <v>1102822</v>
      </c>
      <c r="H30" s="28">
        <v>63346</v>
      </c>
      <c r="I30" s="28">
        <f t="shared" si="0"/>
        <v>1166168</v>
      </c>
    </row>
    <row r="31" spans="1:9" s="5" customFormat="1" x14ac:dyDescent="0.25">
      <c r="A31" s="224"/>
      <c r="B31" s="224"/>
      <c r="C31" s="236"/>
      <c r="D31" s="237"/>
      <c r="E31" s="2" t="s">
        <v>620</v>
      </c>
      <c r="F31" s="2" t="s">
        <v>621</v>
      </c>
      <c r="G31" s="28">
        <v>908379</v>
      </c>
      <c r="H31" s="28"/>
      <c r="I31" s="28">
        <f t="shared" si="0"/>
        <v>908379</v>
      </c>
    </row>
    <row r="32" spans="1:9" s="5" customFormat="1" ht="45" x14ac:dyDescent="0.25">
      <c r="A32" s="224"/>
      <c r="B32" s="224"/>
      <c r="C32" s="236"/>
      <c r="D32" s="237"/>
      <c r="E32" s="2" t="s">
        <v>422</v>
      </c>
      <c r="F32" s="2" t="s">
        <v>421</v>
      </c>
      <c r="G32" s="28">
        <v>11993382</v>
      </c>
      <c r="H32" s="28">
        <v>44715</v>
      </c>
      <c r="I32" s="28">
        <f t="shared" si="0"/>
        <v>12038097</v>
      </c>
    </row>
    <row r="33" spans="1:9" s="5" customFormat="1" ht="30" x14ac:dyDescent="0.25">
      <c r="A33" s="224"/>
      <c r="B33" s="224"/>
      <c r="C33" s="236"/>
      <c r="D33" s="237"/>
      <c r="E33" s="2" t="s">
        <v>420</v>
      </c>
      <c r="F33" s="2" t="s">
        <v>419</v>
      </c>
      <c r="G33" s="28">
        <v>1655175</v>
      </c>
      <c r="H33" s="28"/>
      <c r="I33" s="28">
        <f t="shared" si="0"/>
        <v>1655175</v>
      </c>
    </row>
    <row r="34" spans="1:9" s="5" customFormat="1" x14ac:dyDescent="0.25">
      <c r="A34" s="224"/>
      <c r="B34" s="224"/>
      <c r="C34" s="236"/>
      <c r="D34" s="237"/>
      <c r="E34" s="2">
        <v>18627</v>
      </c>
      <c r="F34" s="52" t="s">
        <v>622</v>
      </c>
      <c r="G34" s="28">
        <v>449911</v>
      </c>
      <c r="H34" s="28"/>
      <c r="I34" s="28">
        <f t="shared" si="0"/>
        <v>449911</v>
      </c>
    </row>
    <row r="35" spans="1:9" s="5" customFormat="1" x14ac:dyDescent="0.25">
      <c r="A35" s="224"/>
      <c r="B35" s="224"/>
      <c r="C35" s="236"/>
      <c r="D35" s="237"/>
      <c r="E35" s="2">
        <v>186271</v>
      </c>
      <c r="F35" s="52" t="s">
        <v>623</v>
      </c>
      <c r="G35" s="28"/>
      <c r="H35" s="28"/>
      <c r="I35" s="28">
        <f t="shared" si="0"/>
        <v>0</v>
      </c>
    </row>
    <row r="36" spans="1:9" s="5" customFormat="1" ht="30" x14ac:dyDescent="0.25">
      <c r="A36" s="224"/>
      <c r="B36" s="224"/>
      <c r="C36" s="236"/>
      <c r="D36" s="237"/>
      <c r="E36" s="2" t="s">
        <v>648</v>
      </c>
      <c r="F36" s="52" t="s">
        <v>649</v>
      </c>
      <c r="G36" s="28"/>
      <c r="H36" s="28">
        <v>176722</v>
      </c>
      <c r="I36" s="28">
        <f t="shared" si="0"/>
        <v>176722</v>
      </c>
    </row>
    <row r="37" spans="1:9" s="5" customFormat="1" x14ac:dyDescent="0.25">
      <c r="A37" s="224"/>
      <c r="B37" s="224"/>
      <c r="C37" s="236"/>
      <c r="D37" s="237"/>
      <c r="E37" s="2" t="s">
        <v>418</v>
      </c>
      <c r="F37" s="2" t="s">
        <v>153</v>
      </c>
      <c r="G37" s="28">
        <v>1838406</v>
      </c>
      <c r="H37" s="28">
        <v>201260</v>
      </c>
      <c r="I37" s="28">
        <f t="shared" si="0"/>
        <v>2039666</v>
      </c>
    </row>
    <row r="38" spans="1:9" s="5" customFormat="1" ht="60" x14ac:dyDescent="0.25">
      <c r="A38" s="224"/>
      <c r="B38" s="224"/>
      <c r="C38" s="236"/>
      <c r="D38" s="237"/>
      <c r="E38" s="2" t="s">
        <v>417</v>
      </c>
      <c r="F38" s="2" t="s">
        <v>416</v>
      </c>
      <c r="G38" s="28">
        <v>1987209</v>
      </c>
      <c r="H38" s="28">
        <v>214966</v>
      </c>
      <c r="I38" s="28">
        <f t="shared" si="0"/>
        <v>2202175</v>
      </c>
    </row>
    <row r="39" spans="1:9" s="5" customFormat="1" ht="30" customHeight="1" x14ac:dyDescent="0.25">
      <c r="A39" s="224"/>
      <c r="B39" s="224"/>
      <c r="C39" s="236"/>
      <c r="D39" s="237"/>
      <c r="E39" s="2">
        <v>18641</v>
      </c>
      <c r="F39" s="2" t="s">
        <v>415</v>
      </c>
      <c r="G39" s="28">
        <v>1130805</v>
      </c>
      <c r="H39" s="28"/>
      <c r="I39" s="28">
        <f t="shared" si="0"/>
        <v>1130805</v>
      </c>
    </row>
    <row r="40" spans="1:9" s="5" customFormat="1" ht="30" customHeight="1" x14ac:dyDescent="0.25">
      <c r="A40" s="225"/>
      <c r="B40" s="225"/>
      <c r="C40" s="239"/>
      <c r="D40" s="240"/>
      <c r="E40" s="2">
        <v>18642</v>
      </c>
      <c r="F40" s="2" t="s">
        <v>624</v>
      </c>
      <c r="G40" s="28">
        <v>903912</v>
      </c>
      <c r="H40" s="28"/>
      <c r="I40" s="28">
        <f t="shared" si="0"/>
        <v>903912</v>
      </c>
    </row>
    <row r="41" spans="1:9" s="5" customFormat="1" x14ac:dyDescent="0.25">
      <c r="A41" s="219" t="s">
        <v>414</v>
      </c>
      <c r="B41" s="219" t="s">
        <v>5</v>
      </c>
      <c r="C41" s="215" t="s">
        <v>285</v>
      </c>
      <c r="D41" s="216"/>
      <c r="E41" s="216"/>
      <c r="F41" s="217"/>
      <c r="G41" s="27">
        <f>G42+G43</f>
        <v>302000</v>
      </c>
      <c r="H41" s="27">
        <f>H42+H43</f>
        <v>0</v>
      </c>
      <c r="I41" s="27">
        <f>I42+I43</f>
        <v>302000</v>
      </c>
    </row>
    <row r="42" spans="1:9" s="5" customFormat="1" ht="30" x14ac:dyDescent="0.25">
      <c r="A42" s="219"/>
      <c r="B42" s="219"/>
      <c r="C42" s="219" t="s">
        <v>413</v>
      </c>
      <c r="D42" s="219" t="s">
        <v>412</v>
      </c>
      <c r="E42" s="2" t="s">
        <v>411</v>
      </c>
      <c r="F42" s="2" t="s">
        <v>410</v>
      </c>
      <c r="G42" s="28">
        <v>302000</v>
      </c>
      <c r="H42" s="28"/>
      <c r="I42" s="28">
        <f>G42+H42</f>
        <v>302000</v>
      </c>
    </row>
    <row r="43" spans="1:9" s="5" customFormat="1" ht="30" hidden="1" x14ac:dyDescent="0.25">
      <c r="A43" s="219"/>
      <c r="B43" s="219"/>
      <c r="C43" s="219"/>
      <c r="D43" s="219"/>
      <c r="E43" s="2" t="s">
        <v>409</v>
      </c>
      <c r="F43" s="2" t="s">
        <v>408</v>
      </c>
      <c r="G43" s="28"/>
      <c r="H43" s="28"/>
      <c r="I43" s="28"/>
    </row>
    <row r="44" spans="1:9" s="5" customFormat="1" x14ac:dyDescent="0.25">
      <c r="A44" s="219" t="s">
        <v>407</v>
      </c>
      <c r="B44" s="219" t="s">
        <v>406</v>
      </c>
      <c r="C44" s="215" t="s">
        <v>285</v>
      </c>
      <c r="D44" s="216"/>
      <c r="E44" s="216"/>
      <c r="F44" s="217"/>
      <c r="G44" s="27">
        <f>SUM(G45:G79)</f>
        <v>3918566</v>
      </c>
      <c r="H44" s="27">
        <f>SUM(H45:H79)</f>
        <v>22244</v>
      </c>
      <c r="I44" s="27">
        <f>SUM(I45:I79)</f>
        <v>3940810</v>
      </c>
    </row>
    <row r="45" spans="1:9" s="5" customFormat="1" ht="45" x14ac:dyDescent="0.25">
      <c r="A45" s="219"/>
      <c r="B45" s="219"/>
      <c r="C45" s="46">
        <v>21100</v>
      </c>
      <c r="D45" s="45" t="s">
        <v>625</v>
      </c>
      <c r="E45" s="47">
        <v>21194</v>
      </c>
      <c r="F45" s="48" t="s">
        <v>626</v>
      </c>
      <c r="G45" s="49">
        <v>15706</v>
      </c>
      <c r="H45" s="49"/>
      <c r="I45" s="49">
        <f t="shared" ref="I45:I79" si="1">G45+H45</f>
        <v>15706</v>
      </c>
    </row>
    <row r="46" spans="1:9" s="5" customFormat="1" x14ac:dyDescent="0.25">
      <c r="A46" s="219"/>
      <c r="B46" s="219"/>
      <c r="C46" s="219" t="s">
        <v>405</v>
      </c>
      <c r="D46" s="219" t="s">
        <v>404</v>
      </c>
      <c r="E46" s="2" t="s">
        <v>403</v>
      </c>
      <c r="F46" s="2" t="s">
        <v>154</v>
      </c>
      <c r="G46" s="28">
        <v>200302</v>
      </c>
      <c r="H46" s="28"/>
      <c r="I46" s="28">
        <f t="shared" si="1"/>
        <v>200302</v>
      </c>
    </row>
    <row r="47" spans="1:9" s="5" customFormat="1" x14ac:dyDescent="0.25">
      <c r="A47" s="219"/>
      <c r="B47" s="219"/>
      <c r="C47" s="219"/>
      <c r="D47" s="219"/>
      <c r="E47" s="2" t="s">
        <v>402</v>
      </c>
      <c r="F47" s="2" t="s">
        <v>155</v>
      </c>
      <c r="G47" s="28"/>
      <c r="H47" s="28"/>
      <c r="I47" s="28">
        <f t="shared" si="1"/>
        <v>0</v>
      </c>
    </row>
    <row r="48" spans="1:9" s="5" customFormat="1" x14ac:dyDescent="0.25">
      <c r="A48" s="219"/>
      <c r="B48" s="219"/>
      <c r="C48" s="219"/>
      <c r="D48" s="219"/>
      <c r="E48" s="2" t="s">
        <v>401</v>
      </c>
      <c r="F48" s="2" t="s">
        <v>400</v>
      </c>
      <c r="G48" s="28">
        <v>86779</v>
      </c>
      <c r="H48" s="28"/>
      <c r="I48" s="28">
        <f t="shared" si="1"/>
        <v>86779</v>
      </c>
    </row>
    <row r="49" spans="1:9" s="5" customFormat="1" ht="30" x14ac:dyDescent="0.25">
      <c r="A49" s="219"/>
      <c r="B49" s="219"/>
      <c r="C49" s="219"/>
      <c r="D49" s="219"/>
      <c r="E49" s="2" t="s">
        <v>399</v>
      </c>
      <c r="F49" s="2" t="s">
        <v>398</v>
      </c>
      <c r="G49" s="28">
        <v>2310</v>
      </c>
      <c r="H49" s="28"/>
      <c r="I49" s="28">
        <f t="shared" si="1"/>
        <v>2310</v>
      </c>
    </row>
    <row r="50" spans="1:9" s="5" customFormat="1" ht="0.6" customHeight="1" x14ac:dyDescent="0.25">
      <c r="A50" s="219"/>
      <c r="B50" s="219"/>
      <c r="C50" s="219"/>
      <c r="D50" s="219"/>
      <c r="E50" s="2">
        <v>21380</v>
      </c>
      <c r="F50" s="2" t="s">
        <v>609</v>
      </c>
      <c r="G50" s="28"/>
      <c r="H50" s="28"/>
      <c r="I50" s="28">
        <f t="shared" si="1"/>
        <v>0</v>
      </c>
    </row>
    <row r="51" spans="1:9" s="5" customFormat="1" hidden="1" x14ac:dyDescent="0.25">
      <c r="A51" s="219"/>
      <c r="B51" s="219"/>
      <c r="C51" s="219"/>
      <c r="D51" s="219"/>
      <c r="E51" s="2" t="s">
        <v>397</v>
      </c>
      <c r="F51" s="2" t="s">
        <v>395</v>
      </c>
      <c r="G51" s="28"/>
      <c r="H51" s="28"/>
      <c r="I51" s="28">
        <f t="shared" si="1"/>
        <v>0</v>
      </c>
    </row>
    <row r="52" spans="1:9" s="5" customFormat="1" x14ac:dyDescent="0.25">
      <c r="A52" s="219"/>
      <c r="B52" s="219"/>
      <c r="C52" s="219"/>
      <c r="D52" s="219"/>
      <c r="E52" s="2" t="s">
        <v>396</v>
      </c>
      <c r="F52" s="2" t="s">
        <v>395</v>
      </c>
      <c r="G52" s="28">
        <v>758671</v>
      </c>
      <c r="H52" s="28"/>
      <c r="I52" s="28">
        <f t="shared" si="1"/>
        <v>758671</v>
      </c>
    </row>
    <row r="53" spans="1:9" s="5" customFormat="1" x14ac:dyDescent="0.25">
      <c r="A53" s="219"/>
      <c r="B53" s="219"/>
      <c r="C53" s="219"/>
      <c r="D53" s="219"/>
      <c r="E53" s="2" t="s">
        <v>394</v>
      </c>
      <c r="F53" s="2" t="s">
        <v>393</v>
      </c>
      <c r="G53" s="28">
        <v>57184</v>
      </c>
      <c r="H53" s="28"/>
      <c r="I53" s="28">
        <f t="shared" si="1"/>
        <v>57184</v>
      </c>
    </row>
    <row r="54" spans="1:9" s="5" customFormat="1" x14ac:dyDescent="0.25">
      <c r="A54" s="219"/>
      <c r="B54" s="219"/>
      <c r="C54" s="219"/>
      <c r="D54" s="219"/>
      <c r="E54" s="2" t="s">
        <v>392</v>
      </c>
      <c r="F54" s="2" t="s">
        <v>391</v>
      </c>
      <c r="G54" s="28">
        <v>29481</v>
      </c>
      <c r="H54" s="28"/>
      <c r="I54" s="28">
        <f t="shared" si="1"/>
        <v>29481</v>
      </c>
    </row>
    <row r="55" spans="1:9" s="5" customFormat="1" x14ac:dyDescent="0.25">
      <c r="A55" s="219"/>
      <c r="B55" s="219"/>
      <c r="C55" s="219"/>
      <c r="D55" s="219"/>
      <c r="E55" s="2" t="s">
        <v>390</v>
      </c>
      <c r="F55" s="2" t="s">
        <v>389</v>
      </c>
      <c r="G55" s="28">
        <v>118754</v>
      </c>
      <c r="H55" s="28"/>
      <c r="I55" s="28">
        <f t="shared" si="1"/>
        <v>118754</v>
      </c>
    </row>
    <row r="56" spans="1:9" s="5" customFormat="1" x14ac:dyDescent="0.25">
      <c r="A56" s="219"/>
      <c r="B56" s="219"/>
      <c r="C56" s="219"/>
      <c r="D56" s="219"/>
      <c r="E56" s="2" t="s">
        <v>388</v>
      </c>
      <c r="F56" s="2" t="s">
        <v>387</v>
      </c>
      <c r="G56" s="28">
        <v>6930</v>
      </c>
      <c r="H56" s="28"/>
      <c r="I56" s="28">
        <f t="shared" si="1"/>
        <v>6930</v>
      </c>
    </row>
    <row r="57" spans="1:9" s="5" customFormat="1" x14ac:dyDescent="0.25">
      <c r="A57" s="219"/>
      <c r="B57" s="219"/>
      <c r="C57" s="219"/>
      <c r="D57" s="219"/>
      <c r="E57" s="2" t="s">
        <v>386</v>
      </c>
      <c r="F57" s="2" t="s">
        <v>385</v>
      </c>
      <c r="G57" s="28">
        <v>15750</v>
      </c>
      <c r="H57" s="28"/>
      <c r="I57" s="28">
        <f t="shared" si="1"/>
        <v>15750</v>
      </c>
    </row>
    <row r="58" spans="1:9" s="5" customFormat="1" x14ac:dyDescent="0.25">
      <c r="A58" s="219"/>
      <c r="B58" s="219"/>
      <c r="C58" s="219"/>
      <c r="D58" s="219"/>
      <c r="E58" s="2" t="s">
        <v>384</v>
      </c>
      <c r="F58" s="2" t="s">
        <v>383</v>
      </c>
      <c r="G58" s="28">
        <v>46000</v>
      </c>
      <c r="H58" s="28"/>
      <c r="I58" s="28">
        <f t="shared" si="1"/>
        <v>46000</v>
      </c>
    </row>
    <row r="59" spans="1:9" s="5" customFormat="1" x14ac:dyDescent="0.25">
      <c r="A59" s="219"/>
      <c r="B59" s="219"/>
      <c r="C59" s="219"/>
      <c r="D59" s="219"/>
      <c r="E59" s="2" t="s">
        <v>382</v>
      </c>
      <c r="F59" s="2" t="s">
        <v>381</v>
      </c>
      <c r="G59" s="28">
        <v>8613</v>
      </c>
      <c r="H59" s="28"/>
      <c r="I59" s="28">
        <f t="shared" si="1"/>
        <v>8613</v>
      </c>
    </row>
    <row r="60" spans="1:9" s="5" customFormat="1" x14ac:dyDescent="0.25">
      <c r="A60" s="219"/>
      <c r="B60" s="219"/>
      <c r="C60" s="219"/>
      <c r="D60" s="219"/>
      <c r="E60" s="2" t="s">
        <v>380</v>
      </c>
      <c r="F60" s="2" t="s">
        <v>156</v>
      </c>
      <c r="G60" s="28">
        <v>60526</v>
      </c>
      <c r="H60" s="28"/>
      <c r="I60" s="28">
        <f t="shared" si="1"/>
        <v>60526</v>
      </c>
    </row>
    <row r="61" spans="1:9" s="5" customFormat="1" x14ac:dyDescent="0.25">
      <c r="A61" s="219"/>
      <c r="B61" s="219"/>
      <c r="C61" s="219"/>
      <c r="D61" s="219"/>
      <c r="E61" s="2" t="s">
        <v>379</v>
      </c>
      <c r="F61" s="2" t="s">
        <v>378</v>
      </c>
      <c r="G61" s="28">
        <v>163650</v>
      </c>
      <c r="H61" s="28"/>
      <c r="I61" s="28">
        <f t="shared" si="1"/>
        <v>163650</v>
      </c>
    </row>
    <row r="62" spans="1:9" s="5" customFormat="1" ht="30" x14ac:dyDescent="0.25">
      <c r="A62" s="219"/>
      <c r="B62" s="219"/>
      <c r="C62" s="219"/>
      <c r="D62" s="219"/>
      <c r="E62" s="2" t="s">
        <v>377</v>
      </c>
      <c r="F62" s="2" t="s">
        <v>376</v>
      </c>
      <c r="G62" s="28">
        <v>1585936</v>
      </c>
      <c r="H62" s="28"/>
      <c r="I62" s="28">
        <f t="shared" si="1"/>
        <v>1585936</v>
      </c>
    </row>
    <row r="63" spans="1:9" s="5" customFormat="1" x14ac:dyDescent="0.25">
      <c r="A63" s="219"/>
      <c r="B63" s="219"/>
      <c r="C63" s="219"/>
      <c r="D63" s="219"/>
      <c r="E63" s="2" t="s">
        <v>375</v>
      </c>
      <c r="F63" s="2" t="s">
        <v>374</v>
      </c>
      <c r="G63" s="28">
        <v>342837</v>
      </c>
      <c r="H63" s="28"/>
      <c r="I63" s="28">
        <f t="shared" si="1"/>
        <v>342837</v>
      </c>
    </row>
    <row r="64" spans="1:9" s="5" customFormat="1" hidden="1" x14ac:dyDescent="0.25">
      <c r="A64" s="219"/>
      <c r="B64" s="219"/>
      <c r="C64" s="219"/>
      <c r="D64" s="219"/>
      <c r="E64" s="2" t="s">
        <v>373</v>
      </c>
      <c r="F64" s="2" t="s">
        <v>372</v>
      </c>
      <c r="G64" s="28"/>
      <c r="H64" s="28"/>
      <c r="I64" s="28">
        <f t="shared" si="1"/>
        <v>0</v>
      </c>
    </row>
    <row r="65" spans="1:9" s="5" customFormat="1" x14ac:dyDescent="0.25">
      <c r="A65" s="219"/>
      <c r="B65" s="219"/>
      <c r="C65" s="219"/>
      <c r="D65" s="219"/>
      <c r="E65" s="2">
        <v>21397</v>
      </c>
      <c r="F65" s="2" t="s">
        <v>627</v>
      </c>
      <c r="G65" s="28"/>
      <c r="H65" s="28">
        <v>2244</v>
      </c>
      <c r="I65" s="28">
        <f t="shared" si="1"/>
        <v>2244</v>
      </c>
    </row>
    <row r="66" spans="1:9" s="5" customFormat="1" hidden="1" x14ac:dyDescent="0.25">
      <c r="A66" s="219"/>
      <c r="B66" s="219"/>
      <c r="C66" s="219"/>
      <c r="D66" s="219"/>
      <c r="E66" s="2" t="s">
        <v>371</v>
      </c>
      <c r="F66" s="2" t="s">
        <v>370</v>
      </c>
      <c r="G66" s="28"/>
      <c r="H66" s="28"/>
      <c r="I66" s="28">
        <f t="shared" si="1"/>
        <v>0</v>
      </c>
    </row>
    <row r="67" spans="1:9" s="5" customFormat="1" x14ac:dyDescent="0.25">
      <c r="A67" s="219"/>
      <c r="B67" s="219"/>
      <c r="C67" s="219"/>
      <c r="D67" s="219"/>
      <c r="E67" s="2" t="s">
        <v>369</v>
      </c>
      <c r="F67" s="2" t="s">
        <v>368</v>
      </c>
      <c r="G67" s="28">
        <v>45549</v>
      </c>
      <c r="H67" s="28"/>
      <c r="I67" s="28">
        <f t="shared" si="1"/>
        <v>45549</v>
      </c>
    </row>
    <row r="68" spans="1:9" s="5" customFormat="1" x14ac:dyDescent="0.25">
      <c r="A68" s="219"/>
      <c r="B68" s="219"/>
      <c r="C68" s="219"/>
      <c r="D68" s="219"/>
      <c r="E68" s="2" t="s">
        <v>367</v>
      </c>
      <c r="F68" s="2" t="s">
        <v>366</v>
      </c>
      <c r="G68" s="28">
        <v>16300</v>
      </c>
      <c r="H68" s="28"/>
      <c r="I68" s="28">
        <f t="shared" si="1"/>
        <v>16300</v>
      </c>
    </row>
    <row r="69" spans="1:9" s="5" customFormat="1" x14ac:dyDescent="0.25">
      <c r="A69" s="219"/>
      <c r="B69" s="219"/>
      <c r="C69" s="219"/>
      <c r="D69" s="219"/>
      <c r="E69" s="2">
        <v>213993</v>
      </c>
      <c r="F69" s="2" t="s">
        <v>608</v>
      </c>
      <c r="G69" s="28">
        <v>169000</v>
      </c>
      <c r="H69" s="28"/>
      <c r="I69" s="28">
        <f t="shared" si="1"/>
        <v>169000</v>
      </c>
    </row>
    <row r="70" spans="1:9" s="5" customFormat="1" x14ac:dyDescent="0.25">
      <c r="A70" s="219"/>
      <c r="B70" s="219"/>
      <c r="C70" s="219"/>
      <c r="D70" s="219"/>
      <c r="E70" s="2" t="s">
        <v>365</v>
      </c>
      <c r="F70" s="2" t="s">
        <v>364</v>
      </c>
      <c r="G70" s="28">
        <v>28159</v>
      </c>
      <c r="H70" s="28"/>
      <c r="I70" s="28">
        <f t="shared" si="1"/>
        <v>28159</v>
      </c>
    </row>
    <row r="71" spans="1:9" s="5" customFormat="1" x14ac:dyDescent="0.25">
      <c r="A71" s="219"/>
      <c r="B71" s="219"/>
      <c r="C71" s="219"/>
      <c r="D71" s="219"/>
      <c r="E71" s="2" t="s">
        <v>363</v>
      </c>
      <c r="F71" s="2" t="s">
        <v>1126</v>
      </c>
      <c r="G71" s="28">
        <v>600</v>
      </c>
      <c r="H71" s="28"/>
      <c r="I71" s="28">
        <f t="shared" si="1"/>
        <v>600</v>
      </c>
    </row>
    <row r="72" spans="1:9" s="5" customFormat="1" hidden="1" x14ac:dyDescent="0.25">
      <c r="A72" s="219"/>
      <c r="B72" s="219"/>
      <c r="C72" s="219"/>
      <c r="D72" s="219"/>
      <c r="E72" s="2" t="s">
        <v>362</v>
      </c>
      <c r="F72" s="2" t="s">
        <v>361</v>
      </c>
      <c r="G72" s="28"/>
      <c r="H72" s="28"/>
      <c r="I72" s="28">
        <f t="shared" si="1"/>
        <v>0</v>
      </c>
    </row>
    <row r="73" spans="1:9" s="5" customFormat="1" x14ac:dyDescent="0.25">
      <c r="A73" s="219"/>
      <c r="B73" s="219"/>
      <c r="C73" s="219"/>
      <c r="D73" s="219"/>
      <c r="E73" s="2" t="s">
        <v>360</v>
      </c>
      <c r="F73" s="2" t="s">
        <v>359</v>
      </c>
      <c r="G73" s="28">
        <v>33000</v>
      </c>
      <c r="H73" s="28"/>
      <c r="I73" s="28">
        <f t="shared" si="1"/>
        <v>33000</v>
      </c>
    </row>
    <row r="74" spans="1:9" s="5" customFormat="1" x14ac:dyDescent="0.25">
      <c r="A74" s="219"/>
      <c r="B74" s="219"/>
      <c r="C74" s="219"/>
      <c r="D74" s="219"/>
      <c r="E74" s="2">
        <v>213997</v>
      </c>
      <c r="F74" s="2" t="s">
        <v>533</v>
      </c>
      <c r="G74" s="28"/>
      <c r="H74" s="28"/>
      <c r="I74" s="28">
        <f t="shared" si="1"/>
        <v>0</v>
      </c>
    </row>
    <row r="75" spans="1:9" s="5" customFormat="1" x14ac:dyDescent="0.25">
      <c r="A75" s="219"/>
      <c r="B75" s="219"/>
      <c r="C75" s="219"/>
      <c r="D75" s="219"/>
      <c r="E75" s="2" t="s">
        <v>358</v>
      </c>
      <c r="F75" s="2" t="s">
        <v>357</v>
      </c>
      <c r="G75" s="28">
        <v>13005</v>
      </c>
      <c r="H75" s="28"/>
      <c r="I75" s="28">
        <f t="shared" si="1"/>
        <v>13005</v>
      </c>
    </row>
    <row r="76" spans="1:9" s="5" customFormat="1" ht="17.399999999999999" customHeight="1" x14ac:dyDescent="0.25">
      <c r="A76" s="219"/>
      <c r="B76" s="219"/>
      <c r="C76" s="219"/>
      <c r="D76" s="219"/>
      <c r="E76" s="2" t="s">
        <v>356</v>
      </c>
      <c r="F76" s="2" t="s">
        <v>355</v>
      </c>
      <c r="G76" s="28">
        <v>107127</v>
      </c>
      <c r="H76" s="28"/>
      <c r="I76" s="28">
        <f t="shared" si="1"/>
        <v>107127</v>
      </c>
    </row>
    <row r="77" spans="1:9" s="5" customFormat="1" ht="49.8" customHeight="1" x14ac:dyDescent="0.25">
      <c r="A77" s="219"/>
      <c r="B77" s="219"/>
      <c r="C77" s="223">
        <v>21400</v>
      </c>
      <c r="D77" s="223" t="s">
        <v>628</v>
      </c>
      <c r="E77" s="2">
        <v>21429</v>
      </c>
      <c r="F77" s="2" t="s">
        <v>355</v>
      </c>
      <c r="G77" s="28"/>
      <c r="H77" s="28">
        <v>20000</v>
      </c>
      <c r="I77" s="28">
        <f t="shared" ref="I77:I78" si="2">G77+H77</f>
        <v>20000</v>
      </c>
    </row>
    <row r="78" spans="1:9" s="5" customFormat="1" ht="17.399999999999999" customHeight="1" x14ac:dyDescent="0.25">
      <c r="A78" s="219"/>
      <c r="B78" s="219"/>
      <c r="C78" s="224"/>
      <c r="D78" s="224"/>
      <c r="E78" s="2">
        <v>214991</v>
      </c>
      <c r="F78" s="2" t="s">
        <v>651</v>
      </c>
      <c r="G78" s="28">
        <v>6397</v>
      </c>
      <c r="H78" s="28"/>
      <c r="I78" s="28">
        <f t="shared" si="2"/>
        <v>6397</v>
      </c>
    </row>
    <row r="79" spans="1:9" s="5" customFormat="1" ht="50.4" customHeight="1" x14ac:dyDescent="0.25">
      <c r="A79" s="219"/>
      <c r="B79" s="219"/>
      <c r="C79" s="242"/>
      <c r="D79" s="242"/>
      <c r="E79" s="2">
        <v>214999</v>
      </c>
      <c r="F79" s="2" t="s">
        <v>652</v>
      </c>
      <c r="G79" s="28"/>
      <c r="H79" s="28"/>
      <c r="I79" s="28">
        <f t="shared" si="1"/>
        <v>0</v>
      </c>
    </row>
    <row r="80" spans="1:9" s="5" customFormat="1" x14ac:dyDescent="0.25">
      <c r="A80" s="219" t="s">
        <v>354</v>
      </c>
      <c r="B80" s="219" t="s">
        <v>353</v>
      </c>
      <c r="C80" s="215" t="s">
        <v>285</v>
      </c>
      <c r="D80" s="216"/>
      <c r="E80" s="216"/>
      <c r="F80" s="217"/>
      <c r="G80" s="27">
        <f>SUM(G81:G89)</f>
        <v>2993769</v>
      </c>
      <c r="H80" s="27">
        <f>SUM(H81:H89)</f>
        <v>0</v>
      </c>
      <c r="I80" s="27">
        <f>SUM(I81:I89)</f>
        <v>2993769</v>
      </c>
    </row>
    <row r="81" spans="1:9" s="5" customFormat="1" ht="30" x14ac:dyDescent="0.25">
      <c r="A81" s="219"/>
      <c r="B81" s="219"/>
      <c r="C81" s="219" t="s">
        <v>352</v>
      </c>
      <c r="D81" s="219" t="s">
        <v>351</v>
      </c>
      <c r="E81" s="2" t="s">
        <v>350</v>
      </c>
      <c r="F81" s="2" t="s">
        <v>349</v>
      </c>
      <c r="G81" s="28">
        <v>1540956</v>
      </c>
      <c r="H81" s="28"/>
      <c r="I81" s="28">
        <f t="shared" ref="I81:I89" si="3">G81+H81</f>
        <v>1540956</v>
      </c>
    </row>
    <row r="82" spans="1:9" s="5" customFormat="1" ht="30" x14ac:dyDescent="0.25">
      <c r="A82" s="219"/>
      <c r="B82" s="219"/>
      <c r="C82" s="219"/>
      <c r="D82" s="219"/>
      <c r="E82" s="2" t="s">
        <v>348</v>
      </c>
      <c r="F82" s="2" t="s">
        <v>347</v>
      </c>
      <c r="G82" s="28">
        <v>176000</v>
      </c>
      <c r="H82" s="28"/>
      <c r="I82" s="28">
        <f t="shared" si="3"/>
        <v>176000</v>
      </c>
    </row>
    <row r="83" spans="1:9" s="5" customFormat="1" x14ac:dyDescent="0.25">
      <c r="A83" s="219"/>
      <c r="B83" s="219"/>
      <c r="C83" s="219"/>
      <c r="D83" s="219"/>
      <c r="E83" s="2" t="s">
        <v>346</v>
      </c>
      <c r="F83" s="2" t="s">
        <v>345</v>
      </c>
      <c r="G83" s="28">
        <v>53000</v>
      </c>
      <c r="H83" s="28"/>
      <c r="I83" s="28">
        <f t="shared" si="3"/>
        <v>53000</v>
      </c>
    </row>
    <row r="84" spans="1:9" s="5" customFormat="1" ht="30" x14ac:dyDescent="0.25">
      <c r="A84" s="219"/>
      <c r="B84" s="219"/>
      <c r="C84" s="219"/>
      <c r="D84" s="219"/>
      <c r="E84" s="2" t="s">
        <v>112</v>
      </c>
      <c r="F84" s="2" t="s">
        <v>344</v>
      </c>
      <c r="G84" s="28">
        <v>704086</v>
      </c>
      <c r="H84" s="28"/>
      <c r="I84" s="28">
        <f t="shared" si="3"/>
        <v>704086</v>
      </c>
    </row>
    <row r="85" spans="1:9" s="5" customFormat="1" ht="30" x14ac:dyDescent="0.25">
      <c r="A85" s="219"/>
      <c r="B85" s="219"/>
      <c r="C85" s="219"/>
      <c r="D85" s="219"/>
      <c r="E85" s="2" t="s">
        <v>343</v>
      </c>
      <c r="F85" s="2" t="s">
        <v>342</v>
      </c>
      <c r="G85" s="28">
        <v>55000</v>
      </c>
      <c r="H85" s="28"/>
      <c r="I85" s="28">
        <f t="shared" si="3"/>
        <v>55000</v>
      </c>
    </row>
    <row r="86" spans="1:9" s="5" customFormat="1" x14ac:dyDescent="0.25">
      <c r="A86" s="219"/>
      <c r="B86" s="219"/>
      <c r="C86" s="219"/>
      <c r="D86" s="219"/>
      <c r="E86" s="2" t="s">
        <v>341</v>
      </c>
      <c r="F86" s="2" t="s">
        <v>340</v>
      </c>
      <c r="G86" s="28">
        <v>9000</v>
      </c>
      <c r="H86" s="28"/>
      <c r="I86" s="28">
        <f t="shared" si="3"/>
        <v>9000</v>
      </c>
    </row>
    <row r="87" spans="1:9" s="5" customFormat="1" ht="30" x14ac:dyDescent="0.25">
      <c r="A87" s="219"/>
      <c r="B87" s="219"/>
      <c r="C87" s="219"/>
      <c r="D87" s="219"/>
      <c r="E87" s="2" t="s">
        <v>339</v>
      </c>
      <c r="F87" s="2" t="s">
        <v>338</v>
      </c>
      <c r="G87" s="28">
        <v>400227</v>
      </c>
      <c r="H87" s="28"/>
      <c r="I87" s="28">
        <f t="shared" si="3"/>
        <v>400227</v>
      </c>
    </row>
    <row r="88" spans="1:9" s="5" customFormat="1" ht="30" x14ac:dyDescent="0.25">
      <c r="A88" s="219"/>
      <c r="B88" s="219"/>
      <c r="C88" s="219"/>
      <c r="D88" s="219"/>
      <c r="E88" s="2" t="s">
        <v>337</v>
      </c>
      <c r="F88" s="2" t="s">
        <v>336</v>
      </c>
      <c r="G88" s="28">
        <v>46500</v>
      </c>
      <c r="H88" s="28"/>
      <c r="I88" s="28">
        <f t="shared" si="3"/>
        <v>46500</v>
      </c>
    </row>
    <row r="89" spans="1:9" s="5" customFormat="1" ht="20.399999999999999" customHeight="1" x14ac:dyDescent="0.25">
      <c r="A89" s="219"/>
      <c r="B89" s="219"/>
      <c r="C89" s="219"/>
      <c r="D89" s="219"/>
      <c r="E89" s="2" t="s">
        <v>335</v>
      </c>
      <c r="F89" s="2" t="s">
        <v>334</v>
      </c>
      <c r="G89" s="28">
        <v>9000</v>
      </c>
      <c r="H89" s="28"/>
      <c r="I89" s="28">
        <f t="shared" si="3"/>
        <v>9000</v>
      </c>
    </row>
    <row r="90" spans="1:9" s="5" customFormat="1" x14ac:dyDescent="0.25">
      <c r="A90" s="219" t="s">
        <v>333</v>
      </c>
      <c r="B90" s="219" t="s">
        <v>332</v>
      </c>
      <c r="C90" s="215" t="s">
        <v>285</v>
      </c>
      <c r="D90" s="216"/>
      <c r="E90" s="216"/>
      <c r="F90" s="217"/>
      <c r="G90" s="27">
        <f>G91+G92</f>
        <v>319000</v>
      </c>
      <c r="H90" s="27">
        <f>H91+H92</f>
        <v>0</v>
      </c>
      <c r="I90" s="27">
        <f>I91+I92</f>
        <v>319000</v>
      </c>
    </row>
    <row r="91" spans="1:9" s="5" customFormat="1" ht="45" x14ac:dyDescent="0.25">
      <c r="A91" s="219"/>
      <c r="B91" s="219"/>
      <c r="C91" s="1" t="s">
        <v>331</v>
      </c>
      <c r="D91" s="1" t="s">
        <v>0</v>
      </c>
      <c r="E91" s="2" t="s">
        <v>330</v>
      </c>
      <c r="F91" s="2" t="s">
        <v>160</v>
      </c>
      <c r="G91" s="28">
        <v>19000</v>
      </c>
      <c r="H91" s="28"/>
      <c r="I91" s="28">
        <f>G91+H91</f>
        <v>19000</v>
      </c>
    </row>
    <row r="92" spans="1:9" s="5" customFormat="1" ht="45" x14ac:dyDescent="0.25">
      <c r="A92" s="219"/>
      <c r="B92" s="219"/>
      <c r="C92" s="1" t="s">
        <v>329</v>
      </c>
      <c r="D92" s="1" t="s">
        <v>328</v>
      </c>
      <c r="E92" s="2" t="s">
        <v>327</v>
      </c>
      <c r="F92" s="2" t="s">
        <v>326</v>
      </c>
      <c r="G92" s="28">
        <v>300000</v>
      </c>
      <c r="H92" s="28"/>
      <c r="I92" s="28">
        <f>G92+H92</f>
        <v>300000</v>
      </c>
    </row>
    <row r="93" spans="1:9" s="5" customFormat="1" ht="19.2" customHeight="1" x14ac:dyDescent="0.25">
      <c r="A93" s="219" t="s">
        <v>325</v>
      </c>
      <c r="B93" s="219" t="s">
        <v>324</v>
      </c>
      <c r="C93" s="215" t="s">
        <v>285</v>
      </c>
      <c r="D93" s="216"/>
      <c r="E93" s="216"/>
      <c r="F93" s="217"/>
      <c r="G93" s="27">
        <f>G94+G95</f>
        <v>31000</v>
      </c>
      <c r="H93" s="27">
        <f>H94</f>
        <v>0</v>
      </c>
      <c r="I93" s="27">
        <f>I94+I95</f>
        <v>31000</v>
      </c>
    </row>
    <row r="94" spans="1:9" s="5" customFormat="1" ht="33.6" customHeight="1" x14ac:dyDescent="0.25">
      <c r="A94" s="219"/>
      <c r="B94" s="219"/>
      <c r="C94" s="219" t="s">
        <v>323</v>
      </c>
      <c r="D94" s="219" t="s">
        <v>322</v>
      </c>
      <c r="E94" s="50">
        <v>8622</v>
      </c>
      <c r="F94" s="52" t="s">
        <v>629</v>
      </c>
      <c r="G94" s="51">
        <v>26000</v>
      </c>
      <c r="H94" s="51"/>
      <c r="I94" s="51">
        <f>G94+H94</f>
        <v>26000</v>
      </c>
    </row>
    <row r="95" spans="1:9" s="5" customFormat="1" ht="40.200000000000003" customHeight="1" x14ac:dyDescent="0.25">
      <c r="A95" s="219"/>
      <c r="B95" s="219"/>
      <c r="C95" s="219"/>
      <c r="D95" s="219"/>
      <c r="E95" s="44" t="s">
        <v>321</v>
      </c>
      <c r="F95" s="2" t="s">
        <v>320</v>
      </c>
      <c r="G95" s="28">
        <v>5000</v>
      </c>
      <c r="H95" s="28"/>
      <c r="I95" s="28">
        <f>G95+H95</f>
        <v>5000</v>
      </c>
    </row>
    <row r="96" spans="1:9" s="5" customFormat="1" ht="18.600000000000001" customHeight="1" x14ac:dyDescent="0.25">
      <c r="A96" s="219" t="s">
        <v>319</v>
      </c>
      <c r="B96" s="219" t="s">
        <v>318</v>
      </c>
      <c r="C96" s="215" t="s">
        <v>285</v>
      </c>
      <c r="D96" s="216"/>
      <c r="E96" s="216"/>
      <c r="F96" s="217"/>
      <c r="G96" s="27">
        <f>SUM(G97:G107)</f>
        <v>32470</v>
      </c>
      <c r="H96" s="27">
        <f>SUM(H97:H107)</f>
        <v>0</v>
      </c>
      <c r="I96" s="27">
        <f>SUM(I97:I107)</f>
        <v>32470</v>
      </c>
    </row>
    <row r="97" spans="1:9" s="5" customFormat="1" ht="33" customHeight="1" x14ac:dyDescent="0.25">
      <c r="A97" s="219"/>
      <c r="B97" s="219"/>
      <c r="C97" s="219" t="s">
        <v>317</v>
      </c>
      <c r="D97" s="219" t="s">
        <v>316</v>
      </c>
      <c r="E97" s="2" t="s">
        <v>315</v>
      </c>
      <c r="F97" s="2" t="s">
        <v>314</v>
      </c>
      <c r="G97" s="28">
        <v>20</v>
      </c>
      <c r="H97" s="28"/>
      <c r="I97" s="28">
        <f t="shared" ref="I97:I107" si="4">G97+H97</f>
        <v>20</v>
      </c>
    </row>
    <row r="98" spans="1:9" s="5" customFormat="1" ht="30" x14ac:dyDescent="0.25">
      <c r="A98" s="219"/>
      <c r="B98" s="219"/>
      <c r="C98" s="219"/>
      <c r="D98" s="219"/>
      <c r="E98" s="2" t="s">
        <v>313</v>
      </c>
      <c r="F98" s="2" t="s">
        <v>312</v>
      </c>
      <c r="G98" s="28">
        <v>500</v>
      </c>
      <c r="H98" s="28"/>
      <c r="I98" s="28">
        <f t="shared" si="4"/>
        <v>500</v>
      </c>
    </row>
    <row r="99" spans="1:9" s="5" customFormat="1" ht="30" x14ac:dyDescent="0.25">
      <c r="A99" s="219"/>
      <c r="B99" s="219"/>
      <c r="C99" s="219" t="s">
        <v>311</v>
      </c>
      <c r="D99" s="219" t="s">
        <v>310</v>
      </c>
      <c r="E99" s="2" t="s">
        <v>309</v>
      </c>
      <c r="F99" s="2" t="s">
        <v>308</v>
      </c>
      <c r="G99" s="28">
        <v>6000</v>
      </c>
      <c r="H99" s="28"/>
      <c r="I99" s="28">
        <f t="shared" si="4"/>
        <v>6000</v>
      </c>
    </row>
    <row r="100" spans="1:9" s="5" customFormat="1" ht="30" x14ac:dyDescent="0.25">
      <c r="A100" s="219"/>
      <c r="B100" s="219"/>
      <c r="C100" s="219"/>
      <c r="D100" s="219"/>
      <c r="E100" s="2" t="s">
        <v>307</v>
      </c>
      <c r="F100" s="2" t="s">
        <v>306</v>
      </c>
      <c r="G100" s="28">
        <v>1700</v>
      </c>
      <c r="H100" s="28"/>
      <c r="I100" s="28">
        <f t="shared" si="4"/>
        <v>1700</v>
      </c>
    </row>
    <row r="101" spans="1:9" s="5" customFormat="1" ht="30" x14ac:dyDescent="0.25">
      <c r="A101" s="219"/>
      <c r="B101" s="219"/>
      <c r="C101" s="219"/>
      <c r="D101" s="219"/>
      <c r="E101" s="2" t="s">
        <v>305</v>
      </c>
      <c r="F101" s="2" t="s">
        <v>150</v>
      </c>
      <c r="G101" s="28">
        <v>4300</v>
      </c>
      <c r="H101" s="28"/>
      <c r="I101" s="28">
        <f t="shared" si="4"/>
        <v>4300</v>
      </c>
    </row>
    <row r="102" spans="1:9" s="5" customFormat="1" ht="30" x14ac:dyDescent="0.25">
      <c r="A102" s="219"/>
      <c r="B102" s="219"/>
      <c r="C102" s="219"/>
      <c r="D102" s="219"/>
      <c r="E102" s="2" t="s">
        <v>304</v>
      </c>
      <c r="F102" s="2" t="s">
        <v>161</v>
      </c>
      <c r="G102" s="28">
        <v>220</v>
      </c>
      <c r="H102" s="28"/>
      <c r="I102" s="28">
        <f t="shared" si="4"/>
        <v>220</v>
      </c>
    </row>
    <row r="103" spans="1:9" s="5" customFormat="1" ht="30" x14ac:dyDescent="0.25">
      <c r="A103" s="219"/>
      <c r="B103" s="219"/>
      <c r="C103" s="219" t="s">
        <v>303</v>
      </c>
      <c r="D103" s="219" t="s">
        <v>302</v>
      </c>
      <c r="E103" s="2" t="s">
        <v>91</v>
      </c>
      <c r="F103" s="2" t="s">
        <v>301</v>
      </c>
      <c r="G103" s="28">
        <v>3000</v>
      </c>
      <c r="H103" s="28"/>
      <c r="I103" s="28">
        <f t="shared" si="4"/>
        <v>3000</v>
      </c>
    </row>
    <row r="104" spans="1:9" s="5" customFormat="1" ht="30" x14ac:dyDescent="0.25">
      <c r="A104" s="219"/>
      <c r="B104" s="219"/>
      <c r="C104" s="219"/>
      <c r="D104" s="219"/>
      <c r="E104" s="2" t="s">
        <v>93</v>
      </c>
      <c r="F104" s="2" t="s">
        <v>151</v>
      </c>
      <c r="G104" s="28">
        <v>15280</v>
      </c>
      <c r="H104" s="28"/>
      <c r="I104" s="28">
        <f t="shared" si="4"/>
        <v>15280</v>
      </c>
    </row>
    <row r="105" spans="1:9" s="5" customFormat="1" ht="30" x14ac:dyDescent="0.25">
      <c r="A105" s="219"/>
      <c r="B105" s="219"/>
      <c r="C105" s="219"/>
      <c r="D105" s="219"/>
      <c r="E105" s="2" t="s">
        <v>148</v>
      </c>
      <c r="F105" s="2" t="s">
        <v>152</v>
      </c>
      <c r="G105" s="28">
        <v>1320</v>
      </c>
      <c r="H105" s="28"/>
      <c r="I105" s="28">
        <f t="shared" si="4"/>
        <v>1320</v>
      </c>
    </row>
    <row r="106" spans="1:9" s="5" customFormat="1" ht="30" x14ac:dyDescent="0.25">
      <c r="A106" s="219"/>
      <c r="B106" s="219"/>
      <c r="C106" s="219"/>
      <c r="D106" s="219"/>
      <c r="E106" s="2">
        <v>9521</v>
      </c>
      <c r="F106" s="2" t="s">
        <v>534</v>
      </c>
      <c r="G106" s="28"/>
      <c r="H106" s="28"/>
      <c r="I106" s="28">
        <f t="shared" si="4"/>
        <v>0</v>
      </c>
    </row>
    <row r="107" spans="1:9" s="5" customFormat="1" x14ac:dyDescent="0.25">
      <c r="A107" s="219"/>
      <c r="B107" s="219"/>
      <c r="C107" s="219"/>
      <c r="D107" s="219"/>
      <c r="E107" s="2" t="s">
        <v>300</v>
      </c>
      <c r="F107" s="2" t="s">
        <v>299</v>
      </c>
      <c r="G107" s="28">
        <v>130</v>
      </c>
      <c r="H107" s="28"/>
      <c r="I107" s="28">
        <f t="shared" si="4"/>
        <v>130</v>
      </c>
    </row>
    <row r="108" spans="1:9" s="5" customFormat="1" x14ac:dyDescent="0.25">
      <c r="A108" s="220"/>
      <c r="B108" s="221"/>
      <c r="C108" s="221"/>
      <c r="D108" s="221"/>
      <c r="E108" s="221"/>
      <c r="F108" s="221"/>
      <c r="G108" s="222"/>
    </row>
    <row r="109" spans="1:9" s="36" customFormat="1" ht="30.6" customHeight="1" x14ac:dyDescent="0.25">
      <c r="A109" s="227" t="s">
        <v>529</v>
      </c>
      <c r="B109" s="228"/>
      <c r="C109" s="228"/>
      <c r="D109" s="228"/>
      <c r="E109" s="228"/>
      <c r="F109" s="228"/>
      <c r="G109" s="228"/>
      <c r="H109" s="228"/>
      <c r="I109" s="278"/>
    </row>
    <row r="110" spans="1:9" s="5" customFormat="1" ht="46.8" x14ac:dyDescent="0.25">
      <c r="A110" s="243" t="s">
        <v>524</v>
      </c>
      <c r="B110" s="244"/>
      <c r="C110" s="244"/>
      <c r="D110" s="245"/>
      <c r="E110" s="246" t="s">
        <v>525</v>
      </c>
      <c r="F110" s="246"/>
      <c r="G110" s="37" t="s">
        <v>528</v>
      </c>
      <c r="H110" s="55" t="s">
        <v>646</v>
      </c>
      <c r="I110" s="55" t="s">
        <v>647</v>
      </c>
    </row>
    <row r="111" spans="1:9" s="5" customFormat="1" x14ac:dyDescent="0.25">
      <c r="A111" s="279" t="s">
        <v>285</v>
      </c>
      <c r="B111" s="280"/>
      <c r="C111" s="280"/>
      <c r="D111" s="280"/>
      <c r="E111" s="280"/>
      <c r="F111" s="281"/>
      <c r="G111" s="29">
        <f>G112+G115+G121+G124+G126+G129+G134</f>
        <v>77285354</v>
      </c>
      <c r="H111" s="29">
        <f>H112+H115+H121+H124+H126+H129+H134</f>
        <v>715981</v>
      </c>
      <c r="I111" s="29">
        <f>I112+I115+I121+I124+I126+I129+I134</f>
        <v>78001335</v>
      </c>
    </row>
    <row r="112" spans="1:9" s="5" customFormat="1" x14ac:dyDescent="0.25">
      <c r="A112" s="233" t="s">
        <v>467</v>
      </c>
      <c r="B112" s="234"/>
      <c r="C112" s="235"/>
      <c r="D112" s="219" t="s">
        <v>468</v>
      </c>
      <c r="E112" s="218" t="s">
        <v>285</v>
      </c>
      <c r="F112" s="218"/>
      <c r="G112" s="27">
        <f>G113+G114</f>
        <v>41245067</v>
      </c>
      <c r="H112" s="27">
        <f>H113+H114</f>
        <v>384788</v>
      </c>
      <c r="I112" s="27">
        <f>I113+I114</f>
        <v>41629855</v>
      </c>
    </row>
    <row r="113" spans="1:9" s="5" customFormat="1" x14ac:dyDescent="0.25">
      <c r="A113" s="236"/>
      <c r="B113" s="237"/>
      <c r="C113" s="238"/>
      <c r="D113" s="219"/>
      <c r="E113" s="2" t="s">
        <v>179</v>
      </c>
      <c r="F113" s="2" t="s">
        <v>272</v>
      </c>
      <c r="G113" s="28">
        <v>32280189</v>
      </c>
      <c r="H113" s="28">
        <v>230866</v>
      </c>
      <c r="I113" s="28">
        <f>G113+H113</f>
        <v>32511055</v>
      </c>
    </row>
    <row r="114" spans="1:9" s="5" customFormat="1" x14ac:dyDescent="0.25">
      <c r="A114" s="239"/>
      <c r="B114" s="240"/>
      <c r="C114" s="241"/>
      <c r="D114" s="219"/>
      <c r="E114" s="2" t="s">
        <v>180</v>
      </c>
      <c r="F114" s="2" t="s">
        <v>273</v>
      </c>
      <c r="G114" s="28">
        <v>8964878</v>
      </c>
      <c r="H114" s="28">
        <v>153922</v>
      </c>
      <c r="I114" s="28">
        <f>G114+H114</f>
        <v>9118800</v>
      </c>
    </row>
    <row r="115" spans="1:9" s="5" customFormat="1" x14ac:dyDescent="0.25">
      <c r="A115" s="233" t="s">
        <v>469</v>
      </c>
      <c r="B115" s="234"/>
      <c r="C115" s="235"/>
      <c r="D115" s="219" t="s">
        <v>470</v>
      </c>
      <c r="E115" s="218" t="s">
        <v>285</v>
      </c>
      <c r="F115" s="218"/>
      <c r="G115" s="27">
        <f>G116+G117+G118+G119+G120</f>
        <v>18592747</v>
      </c>
      <c r="H115" s="27">
        <f>H116+H117+H118+H119+H120</f>
        <v>212301</v>
      </c>
      <c r="I115" s="27">
        <f>I116+I117+I118+I119+I120</f>
        <v>18805048</v>
      </c>
    </row>
    <row r="116" spans="1:9" s="5" customFormat="1" x14ac:dyDescent="0.25">
      <c r="A116" s="236"/>
      <c r="B116" s="237"/>
      <c r="C116" s="238"/>
      <c r="D116" s="219"/>
      <c r="E116" s="2" t="s">
        <v>181</v>
      </c>
      <c r="F116" s="2" t="s">
        <v>274</v>
      </c>
      <c r="G116" s="28">
        <v>307375</v>
      </c>
      <c r="H116" s="28">
        <v>-1004</v>
      </c>
      <c r="I116" s="28">
        <f>G116+H116</f>
        <v>306371</v>
      </c>
    </row>
    <row r="117" spans="1:9" s="5" customFormat="1" x14ac:dyDescent="0.25">
      <c r="A117" s="236"/>
      <c r="B117" s="237"/>
      <c r="C117" s="238"/>
      <c r="D117" s="219"/>
      <c r="E117" s="2" t="s">
        <v>182</v>
      </c>
      <c r="F117" s="2" t="s">
        <v>105</v>
      </c>
      <c r="G117" s="28">
        <v>12880386</v>
      </c>
      <c r="H117" s="28">
        <v>-29742</v>
      </c>
      <c r="I117" s="28">
        <f>G117+H117</f>
        <v>12850644</v>
      </c>
    </row>
    <row r="118" spans="1:9" s="5" customFormat="1" ht="30" x14ac:dyDescent="0.25">
      <c r="A118" s="236"/>
      <c r="B118" s="237"/>
      <c r="C118" s="238"/>
      <c r="D118" s="219"/>
      <c r="E118" s="2" t="s">
        <v>183</v>
      </c>
      <c r="F118" s="2" t="s">
        <v>270</v>
      </c>
      <c r="G118" s="28">
        <v>5042573</v>
      </c>
      <c r="H118" s="28">
        <v>242883</v>
      </c>
      <c r="I118" s="28">
        <f>G118+H118</f>
        <v>5285456</v>
      </c>
    </row>
    <row r="119" spans="1:9" s="5" customFormat="1" x14ac:dyDescent="0.25">
      <c r="A119" s="236"/>
      <c r="B119" s="237"/>
      <c r="C119" s="238"/>
      <c r="D119" s="219"/>
      <c r="E119" s="2" t="s">
        <v>184</v>
      </c>
      <c r="F119" s="2" t="s">
        <v>275</v>
      </c>
      <c r="G119" s="28">
        <v>19445</v>
      </c>
      <c r="H119" s="28">
        <v>-424</v>
      </c>
      <c r="I119" s="28">
        <f>G119+H119</f>
        <v>19021</v>
      </c>
    </row>
    <row r="120" spans="1:9" s="5" customFormat="1" x14ac:dyDescent="0.25">
      <c r="A120" s="239"/>
      <c r="B120" s="240"/>
      <c r="C120" s="241"/>
      <c r="D120" s="219"/>
      <c r="E120" s="2" t="s">
        <v>185</v>
      </c>
      <c r="F120" s="2" t="s">
        <v>276</v>
      </c>
      <c r="G120" s="28">
        <v>342968</v>
      </c>
      <c r="H120" s="28">
        <v>588</v>
      </c>
      <c r="I120" s="28">
        <f>G120+H120</f>
        <v>343556</v>
      </c>
    </row>
    <row r="121" spans="1:9" s="5" customFormat="1" x14ac:dyDescent="0.25">
      <c r="A121" s="233" t="s">
        <v>471</v>
      </c>
      <c r="B121" s="234"/>
      <c r="C121" s="235"/>
      <c r="D121" s="219" t="s">
        <v>472</v>
      </c>
      <c r="E121" s="218" t="s">
        <v>285</v>
      </c>
      <c r="F121" s="218"/>
      <c r="G121" s="27">
        <f>G122+G123</f>
        <v>2090774</v>
      </c>
      <c r="H121" s="27">
        <f>H122+H123</f>
        <v>-481</v>
      </c>
      <c r="I121" s="27">
        <f>I122+I123</f>
        <v>2090293</v>
      </c>
    </row>
    <row r="122" spans="1:9" s="5" customFormat="1" ht="30" x14ac:dyDescent="0.25">
      <c r="A122" s="236"/>
      <c r="B122" s="237"/>
      <c r="C122" s="238"/>
      <c r="D122" s="219"/>
      <c r="E122" s="2" t="s">
        <v>141</v>
      </c>
      <c r="F122" s="2" t="s">
        <v>277</v>
      </c>
      <c r="G122" s="28">
        <v>2090774</v>
      </c>
      <c r="H122" s="28">
        <v>-481</v>
      </c>
      <c r="I122" s="28">
        <f>G122+H122</f>
        <v>2090293</v>
      </c>
    </row>
    <row r="123" spans="1:9" s="5" customFormat="1" ht="60" hidden="1" x14ac:dyDescent="0.25">
      <c r="A123" s="239"/>
      <c r="B123" s="240"/>
      <c r="C123" s="241"/>
      <c r="D123" s="219"/>
      <c r="E123" s="2" t="s">
        <v>186</v>
      </c>
      <c r="F123" s="2" t="s">
        <v>473</v>
      </c>
      <c r="G123" s="28"/>
      <c r="H123" s="28"/>
      <c r="I123" s="28"/>
    </row>
    <row r="124" spans="1:9" s="5" customFormat="1" x14ac:dyDescent="0.25">
      <c r="A124" s="233" t="s">
        <v>187</v>
      </c>
      <c r="B124" s="234"/>
      <c r="C124" s="235"/>
      <c r="D124" s="219" t="s">
        <v>278</v>
      </c>
      <c r="E124" s="218" t="s">
        <v>285</v>
      </c>
      <c r="F124" s="218"/>
      <c r="G124" s="27">
        <f>G125</f>
        <v>1080811</v>
      </c>
      <c r="H124" s="27">
        <f>H125</f>
        <v>5680</v>
      </c>
      <c r="I124" s="27">
        <f>I125</f>
        <v>1086491</v>
      </c>
    </row>
    <row r="125" spans="1:9" s="5" customFormat="1" x14ac:dyDescent="0.25">
      <c r="A125" s="239"/>
      <c r="B125" s="240"/>
      <c r="C125" s="241"/>
      <c r="D125" s="219"/>
      <c r="E125" s="2" t="s">
        <v>188</v>
      </c>
      <c r="F125" s="2" t="s">
        <v>279</v>
      </c>
      <c r="G125" s="28">
        <v>1080811</v>
      </c>
      <c r="H125" s="28">
        <v>5680</v>
      </c>
      <c r="I125" s="28">
        <f>G125+H125</f>
        <v>1086491</v>
      </c>
    </row>
    <row r="126" spans="1:9" s="5" customFormat="1" x14ac:dyDescent="0.25">
      <c r="A126" s="233" t="s">
        <v>474</v>
      </c>
      <c r="B126" s="234"/>
      <c r="C126" s="235"/>
      <c r="D126" s="219" t="s">
        <v>475</v>
      </c>
      <c r="E126" s="218" t="s">
        <v>285</v>
      </c>
      <c r="F126" s="218"/>
      <c r="G126" s="27">
        <f>G127+G128</f>
        <v>9768994</v>
      </c>
      <c r="H126" s="27">
        <f>H127+H128</f>
        <v>113539</v>
      </c>
      <c r="I126" s="27">
        <f>I127+I128</f>
        <v>9882533</v>
      </c>
    </row>
    <row r="127" spans="1:9" s="5" customFormat="1" x14ac:dyDescent="0.25">
      <c r="A127" s="236"/>
      <c r="B127" s="237"/>
      <c r="C127" s="238"/>
      <c r="D127" s="219"/>
      <c r="E127" s="2" t="s">
        <v>189</v>
      </c>
      <c r="F127" s="2" t="s">
        <v>106</v>
      </c>
      <c r="G127" s="28">
        <v>134420</v>
      </c>
      <c r="H127" s="28"/>
      <c r="I127" s="28">
        <f>G127+H127</f>
        <v>134420</v>
      </c>
    </row>
    <row r="128" spans="1:9" s="5" customFormat="1" x14ac:dyDescent="0.25">
      <c r="A128" s="239"/>
      <c r="B128" s="240"/>
      <c r="C128" s="241"/>
      <c r="D128" s="219"/>
      <c r="E128" s="2" t="s">
        <v>190</v>
      </c>
      <c r="F128" s="2" t="s">
        <v>280</v>
      </c>
      <c r="G128" s="28">
        <v>9634574</v>
      </c>
      <c r="H128" s="28">
        <v>113539</v>
      </c>
      <c r="I128" s="28">
        <f>G128+H128</f>
        <v>9748113</v>
      </c>
    </row>
    <row r="129" spans="1:12" s="5" customFormat="1" x14ac:dyDescent="0.25">
      <c r="A129" s="233" t="s">
        <v>476</v>
      </c>
      <c r="B129" s="234"/>
      <c r="C129" s="235"/>
      <c r="D129" s="219" t="s">
        <v>477</v>
      </c>
      <c r="E129" s="218" t="s">
        <v>285</v>
      </c>
      <c r="F129" s="218"/>
      <c r="G129" s="27">
        <f>G130+G131+G133+G132</f>
        <v>3558083</v>
      </c>
      <c r="H129" s="27">
        <f>H130+H131+H133+H132</f>
        <v>1299</v>
      </c>
      <c r="I129" s="27">
        <f>I130+I131+I133+I132</f>
        <v>3559382</v>
      </c>
    </row>
    <row r="130" spans="1:12" s="5" customFormat="1" x14ac:dyDescent="0.25">
      <c r="A130" s="236"/>
      <c r="B130" s="237"/>
      <c r="C130" s="238"/>
      <c r="D130" s="219"/>
      <c r="E130" s="2" t="s">
        <v>191</v>
      </c>
      <c r="F130" s="2" t="s">
        <v>281</v>
      </c>
      <c r="G130" s="28">
        <v>581710</v>
      </c>
      <c r="H130" s="28"/>
      <c r="I130" s="28">
        <f>G130+H130</f>
        <v>581710</v>
      </c>
    </row>
    <row r="131" spans="1:12" s="5" customFormat="1" x14ac:dyDescent="0.25">
      <c r="A131" s="236"/>
      <c r="B131" s="237"/>
      <c r="C131" s="238"/>
      <c r="D131" s="219"/>
      <c r="E131" s="2" t="s">
        <v>192</v>
      </c>
      <c r="F131" s="2" t="s">
        <v>282</v>
      </c>
      <c r="G131" s="28">
        <v>355780</v>
      </c>
      <c r="H131" s="28"/>
      <c r="I131" s="28">
        <f>G131+H131</f>
        <v>355780</v>
      </c>
    </row>
    <row r="132" spans="1:12" s="5" customFormat="1" ht="30" x14ac:dyDescent="0.25">
      <c r="A132" s="236"/>
      <c r="B132" s="237"/>
      <c r="C132" s="238"/>
      <c r="D132" s="219"/>
      <c r="E132" s="2" t="s">
        <v>193</v>
      </c>
      <c r="F132" s="2" t="s">
        <v>283</v>
      </c>
      <c r="G132" s="28">
        <v>2620443</v>
      </c>
      <c r="H132" s="28">
        <v>1299</v>
      </c>
      <c r="I132" s="28">
        <f>G132+H132</f>
        <v>2621742</v>
      </c>
    </row>
    <row r="133" spans="1:12" s="5" customFormat="1" ht="45" x14ac:dyDescent="0.25">
      <c r="A133" s="239"/>
      <c r="B133" s="240"/>
      <c r="C133" s="241"/>
      <c r="D133" s="219"/>
      <c r="E133" s="2">
        <v>6500</v>
      </c>
      <c r="F133" s="2" t="s">
        <v>598</v>
      </c>
      <c r="G133" s="28">
        <v>150</v>
      </c>
      <c r="H133" s="28"/>
      <c r="I133" s="28">
        <f>G133+H133</f>
        <v>150</v>
      </c>
    </row>
    <row r="134" spans="1:12" s="5" customFormat="1" x14ac:dyDescent="0.25">
      <c r="A134" s="233" t="s">
        <v>478</v>
      </c>
      <c r="B134" s="234"/>
      <c r="C134" s="235"/>
      <c r="D134" s="219" t="s">
        <v>479</v>
      </c>
      <c r="E134" s="218" t="s">
        <v>285</v>
      </c>
      <c r="F134" s="218"/>
      <c r="G134" s="27">
        <f>G135+G136</f>
        <v>948878</v>
      </c>
      <c r="H134" s="27">
        <f>H135+H136</f>
        <v>-1145</v>
      </c>
      <c r="I134" s="27">
        <f>I135+I136</f>
        <v>947733</v>
      </c>
    </row>
    <row r="135" spans="1:12" s="5" customFormat="1" x14ac:dyDescent="0.25">
      <c r="A135" s="236"/>
      <c r="B135" s="237"/>
      <c r="C135" s="238"/>
      <c r="D135" s="219"/>
      <c r="E135" s="2" t="s">
        <v>194</v>
      </c>
      <c r="F135" s="2" t="s">
        <v>284</v>
      </c>
      <c r="G135" s="28">
        <v>948878</v>
      </c>
      <c r="H135" s="28">
        <v>-1145</v>
      </c>
      <c r="I135" s="28">
        <f>G135+H135</f>
        <v>947733</v>
      </c>
    </row>
    <row r="136" spans="1:12" s="5" customFormat="1" hidden="1" x14ac:dyDescent="0.25">
      <c r="A136" s="40"/>
      <c r="B136" s="41"/>
      <c r="C136" s="42"/>
      <c r="D136" s="1"/>
      <c r="E136" s="2">
        <v>7700</v>
      </c>
      <c r="F136" s="2" t="s">
        <v>532</v>
      </c>
      <c r="G136" s="28">
        <v>0</v>
      </c>
    </row>
    <row r="137" spans="1:12" s="5" customFormat="1" hidden="1" x14ac:dyDescent="0.25">
      <c r="A137" s="233" t="s">
        <v>480</v>
      </c>
      <c r="B137" s="234"/>
      <c r="C137" s="235"/>
      <c r="D137" s="219" t="s">
        <v>481</v>
      </c>
      <c r="E137" s="218" t="s">
        <v>285</v>
      </c>
      <c r="F137" s="218"/>
      <c r="G137" s="27">
        <f>G138</f>
        <v>0</v>
      </c>
    </row>
    <row r="138" spans="1:12" s="5" customFormat="1" ht="30" hidden="1" x14ac:dyDescent="0.25">
      <c r="A138" s="239"/>
      <c r="B138" s="240"/>
      <c r="C138" s="241"/>
      <c r="D138" s="219"/>
      <c r="E138" s="2" t="s">
        <v>482</v>
      </c>
      <c r="F138" s="2" t="s">
        <v>483</v>
      </c>
      <c r="G138" s="28">
        <v>0</v>
      </c>
    </row>
    <row r="139" spans="1:12" x14ac:dyDescent="0.25">
      <c r="A139" s="11"/>
      <c r="B139" s="12"/>
      <c r="C139" s="12"/>
      <c r="D139" s="18"/>
      <c r="E139" s="13"/>
      <c r="F139" s="13"/>
      <c r="G139" s="30"/>
    </row>
    <row r="140" spans="1:12" s="36" customFormat="1" ht="30.6" customHeight="1" x14ac:dyDescent="0.25">
      <c r="A140" s="227" t="s">
        <v>530</v>
      </c>
      <c r="B140" s="228"/>
      <c r="C140" s="228"/>
      <c r="D140" s="228"/>
      <c r="E140" s="228"/>
      <c r="F140" s="228"/>
      <c r="G140" s="228"/>
      <c r="H140" s="228"/>
      <c r="I140" s="278"/>
    </row>
    <row r="141" spans="1:12" ht="46.8" x14ac:dyDescent="0.25">
      <c r="A141" s="265" t="s">
        <v>271</v>
      </c>
      <c r="B141" s="266"/>
      <c r="C141" s="265" t="s">
        <v>520</v>
      </c>
      <c r="D141" s="266"/>
      <c r="E141" s="38" t="s">
        <v>522</v>
      </c>
      <c r="F141" s="38" t="s">
        <v>521</v>
      </c>
      <c r="G141" s="38" t="s">
        <v>528</v>
      </c>
      <c r="H141" s="55" t="s">
        <v>646</v>
      </c>
      <c r="I141" s="55" t="s">
        <v>647</v>
      </c>
    </row>
    <row r="142" spans="1:12" s="4" customFormat="1" x14ac:dyDescent="0.25">
      <c r="A142" s="267" t="s">
        <v>523</v>
      </c>
      <c r="B142" s="268"/>
      <c r="C142" s="268"/>
      <c r="D142" s="268"/>
      <c r="E142" s="268"/>
      <c r="F142" s="269"/>
      <c r="G142" s="31">
        <f>G143+G154+G158+G175+G180+G198+G232+G301+G314</f>
        <v>77285354</v>
      </c>
      <c r="H142" s="31">
        <f>H143+H154+H158+H175+H180+H198+H232+H301+H314</f>
        <v>715981</v>
      </c>
      <c r="I142" s="31">
        <f>I143+I154+I158+I175+I180+I198+I232+I301+I314</f>
        <v>78001335</v>
      </c>
      <c r="K142" s="63"/>
      <c r="L142" s="63"/>
    </row>
    <row r="143" spans="1:12" s="4" customFormat="1" x14ac:dyDescent="0.25">
      <c r="A143" s="247" t="s">
        <v>6</v>
      </c>
      <c r="B143" s="247" t="s">
        <v>7</v>
      </c>
      <c r="C143" s="270" t="s">
        <v>285</v>
      </c>
      <c r="D143" s="271"/>
      <c r="E143" s="271"/>
      <c r="F143" s="272"/>
      <c r="G143" s="32">
        <f>SUM(G144:G153)</f>
        <v>6562095</v>
      </c>
      <c r="H143" s="32">
        <f>SUM(H144:H153)</f>
        <v>118689</v>
      </c>
      <c r="I143" s="32">
        <f>SUM(I144:I153)</f>
        <v>6680784</v>
      </c>
    </row>
    <row r="144" spans="1:12" s="4" customFormat="1" x14ac:dyDescent="0.25">
      <c r="A144" s="247"/>
      <c r="B144" s="247"/>
      <c r="C144" s="247" t="s">
        <v>195</v>
      </c>
      <c r="D144" s="247" t="s">
        <v>519</v>
      </c>
      <c r="E144" s="6" t="s">
        <v>196</v>
      </c>
      <c r="F144" s="6" t="s">
        <v>197</v>
      </c>
      <c r="G144" s="33">
        <v>2287811</v>
      </c>
      <c r="H144" s="33"/>
      <c r="I144" s="33">
        <f t="shared" ref="I144:I152" si="5">G144+H144</f>
        <v>2287811</v>
      </c>
    </row>
    <row r="145" spans="1:9" s="4" customFormat="1" x14ac:dyDescent="0.25">
      <c r="A145" s="247"/>
      <c r="B145" s="247"/>
      <c r="C145" s="247"/>
      <c r="D145" s="247"/>
      <c r="E145" s="6">
        <v>1115</v>
      </c>
      <c r="F145" s="6" t="s">
        <v>610</v>
      </c>
      <c r="G145" s="33"/>
      <c r="H145" s="33">
        <v>122334</v>
      </c>
      <c r="I145" s="33">
        <f t="shared" si="5"/>
        <v>122334</v>
      </c>
    </row>
    <row r="146" spans="1:9" s="4" customFormat="1" x14ac:dyDescent="0.25">
      <c r="A146" s="247"/>
      <c r="B146" s="247"/>
      <c r="C146" s="247"/>
      <c r="D146" s="247"/>
      <c r="E146" s="6">
        <v>1116</v>
      </c>
      <c r="F146" s="6" t="s">
        <v>630</v>
      </c>
      <c r="G146" s="33">
        <v>438928</v>
      </c>
      <c r="H146" s="33">
        <v>3384</v>
      </c>
      <c r="I146" s="33">
        <f t="shared" si="5"/>
        <v>442312</v>
      </c>
    </row>
    <row r="147" spans="1:9" s="4" customFormat="1" x14ac:dyDescent="0.25">
      <c r="A147" s="247"/>
      <c r="B147" s="247"/>
      <c r="C147" s="247"/>
      <c r="D147" s="247"/>
      <c r="E147" s="6" t="s">
        <v>8</v>
      </c>
      <c r="F147" s="6" t="s">
        <v>644</v>
      </c>
      <c r="G147" s="33">
        <v>465243</v>
      </c>
      <c r="H147" s="33"/>
      <c r="I147" s="33">
        <f t="shared" si="5"/>
        <v>465243</v>
      </c>
    </row>
    <row r="148" spans="1:9" s="4" customFormat="1" x14ac:dyDescent="0.25">
      <c r="A148" s="247"/>
      <c r="B148" s="247"/>
      <c r="C148" s="247"/>
      <c r="D148" s="247"/>
      <c r="E148" s="6" t="s">
        <v>9</v>
      </c>
      <c r="F148" s="6" t="s">
        <v>198</v>
      </c>
      <c r="G148" s="33">
        <v>135160</v>
      </c>
      <c r="H148" s="33"/>
      <c r="I148" s="33">
        <f t="shared" si="5"/>
        <v>135160</v>
      </c>
    </row>
    <row r="149" spans="1:9" s="4" customFormat="1" hidden="1" x14ac:dyDescent="0.25">
      <c r="A149" s="247"/>
      <c r="B149" s="247"/>
      <c r="C149" s="247"/>
      <c r="D149" s="247"/>
      <c r="E149" s="6" t="s">
        <v>107</v>
      </c>
      <c r="F149" s="6" t="s">
        <v>199</v>
      </c>
      <c r="G149" s="33"/>
      <c r="H149" s="33"/>
      <c r="I149" s="33">
        <f t="shared" si="5"/>
        <v>0</v>
      </c>
    </row>
    <row r="150" spans="1:9" s="4" customFormat="1" ht="30" x14ac:dyDescent="0.25">
      <c r="A150" s="247"/>
      <c r="B150" s="247"/>
      <c r="C150" s="19" t="s">
        <v>631</v>
      </c>
      <c r="D150" s="19" t="s">
        <v>632</v>
      </c>
      <c r="E150" s="6">
        <v>1330</v>
      </c>
      <c r="F150" s="6" t="s">
        <v>633</v>
      </c>
      <c r="G150" s="33">
        <v>1145841</v>
      </c>
      <c r="H150" s="33">
        <v>-7029</v>
      </c>
      <c r="I150" s="33">
        <f t="shared" si="5"/>
        <v>1138812</v>
      </c>
    </row>
    <row r="151" spans="1:9" s="4" customFormat="1" ht="30" x14ac:dyDescent="0.25">
      <c r="A151" s="247"/>
      <c r="B151" s="247"/>
      <c r="C151" s="19" t="s">
        <v>10</v>
      </c>
      <c r="D151" s="19" t="s">
        <v>518</v>
      </c>
      <c r="E151" s="6" t="s">
        <v>11</v>
      </c>
      <c r="F151" s="6" t="s">
        <v>201</v>
      </c>
      <c r="G151" s="33">
        <v>1159112</v>
      </c>
      <c r="H151" s="33"/>
      <c r="I151" s="33">
        <f t="shared" si="5"/>
        <v>1159112</v>
      </c>
    </row>
    <row r="152" spans="1:9" s="4" customFormat="1" x14ac:dyDescent="0.25">
      <c r="A152" s="247"/>
      <c r="B152" s="247"/>
      <c r="C152" s="248" t="s">
        <v>12</v>
      </c>
      <c r="D152" s="248" t="s">
        <v>517</v>
      </c>
      <c r="E152" s="6" t="s">
        <v>13</v>
      </c>
      <c r="F152" s="6" t="s">
        <v>202</v>
      </c>
      <c r="G152" s="33">
        <v>930000</v>
      </c>
      <c r="H152" s="33"/>
      <c r="I152" s="33">
        <f t="shared" si="5"/>
        <v>930000</v>
      </c>
    </row>
    <row r="153" spans="1:9" s="4" customFormat="1" hidden="1" x14ac:dyDescent="0.25">
      <c r="A153" s="247"/>
      <c r="B153" s="247"/>
      <c r="C153" s="249"/>
      <c r="D153" s="249"/>
      <c r="E153" s="6">
        <v>1832</v>
      </c>
      <c r="F153" s="6" t="s">
        <v>611</v>
      </c>
      <c r="G153" s="33"/>
      <c r="H153" s="33"/>
      <c r="I153" s="33"/>
    </row>
    <row r="154" spans="1:9" s="4" customFormat="1" x14ac:dyDescent="0.25">
      <c r="A154" s="247" t="s">
        <v>14</v>
      </c>
      <c r="B154" s="247" t="s">
        <v>15</v>
      </c>
      <c r="C154" s="270" t="s">
        <v>285</v>
      </c>
      <c r="D154" s="271"/>
      <c r="E154" s="271"/>
      <c r="F154" s="272"/>
      <c r="G154" s="32">
        <f>SUM(G155:G157)</f>
        <v>1105236</v>
      </c>
      <c r="H154" s="32">
        <f>SUM(H155:H157)</f>
        <v>0</v>
      </c>
      <c r="I154" s="32">
        <f>SUM(I155:I157)</f>
        <v>1105236</v>
      </c>
    </row>
    <row r="155" spans="1:9" s="4" customFormat="1" x14ac:dyDescent="0.25">
      <c r="A155" s="247"/>
      <c r="B155" s="247"/>
      <c r="C155" s="248" t="s">
        <v>127</v>
      </c>
      <c r="D155" s="248" t="s">
        <v>286</v>
      </c>
      <c r="E155" s="6" t="s">
        <v>141</v>
      </c>
      <c r="F155" s="6" t="s">
        <v>178</v>
      </c>
      <c r="G155" s="33">
        <v>50000</v>
      </c>
      <c r="H155" s="33"/>
      <c r="I155" s="33">
        <f>G155+H155</f>
        <v>50000</v>
      </c>
    </row>
    <row r="156" spans="1:9" s="4" customFormat="1" hidden="1" x14ac:dyDescent="0.25">
      <c r="A156" s="247"/>
      <c r="B156" s="247"/>
      <c r="C156" s="249"/>
      <c r="D156" s="249"/>
      <c r="E156" s="6">
        <v>3201</v>
      </c>
      <c r="F156" s="6" t="s">
        <v>612</v>
      </c>
      <c r="G156" s="33"/>
      <c r="H156" s="33"/>
      <c r="I156" s="33">
        <f>G156+H156</f>
        <v>0</v>
      </c>
    </row>
    <row r="157" spans="1:9" s="4" customFormat="1" ht="45" x14ac:dyDescent="0.25">
      <c r="A157" s="247"/>
      <c r="B157" s="247"/>
      <c r="C157" s="19" t="s">
        <v>203</v>
      </c>
      <c r="D157" s="19" t="s">
        <v>287</v>
      </c>
      <c r="E157" s="6" t="s">
        <v>16</v>
      </c>
      <c r="F157" s="6" t="s">
        <v>204</v>
      </c>
      <c r="G157" s="33">
        <v>1055236</v>
      </c>
      <c r="H157" s="33"/>
      <c r="I157" s="33">
        <f>G157+H157</f>
        <v>1055236</v>
      </c>
    </row>
    <row r="158" spans="1:9" s="4" customFormat="1" x14ac:dyDescent="0.25">
      <c r="A158" s="247" t="s">
        <v>17</v>
      </c>
      <c r="B158" s="247" t="s">
        <v>18</v>
      </c>
      <c r="C158" s="270" t="s">
        <v>285</v>
      </c>
      <c r="D158" s="271"/>
      <c r="E158" s="271"/>
      <c r="F158" s="272"/>
      <c r="G158" s="32">
        <f>SUM(G159:G174)</f>
        <v>8727771</v>
      </c>
      <c r="H158" s="32">
        <f>SUM(H159:H174)</f>
        <v>24612</v>
      </c>
      <c r="I158" s="32">
        <f>SUM(I159:I174)</f>
        <v>8752383</v>
      </c>
    </row>
    <row r="159" spans="1:9" s="4" customFormat="1" ht="30" x14ac:dyDescent="0.25">
      <c r="A159" s="247"/>
      <c r="B159" s="247"/>
      <c r="C159" s="19" t="s">
        <v>111</v>
      </c>
      <c r="D159" s="19" t="s">
        <v>288</v>
      </c>
      <c r="E159" s="6" t="s">
        <v>112</v>
      </c>
      <c r="F159" s="6" t="s">
        <v>205</v>
      </c>
      <c r="G159" s="33">
        <v>109985</v>
      </c>
      <c r="H159" s="33"/>
      <c r="I159" s="33">
        <f t="shared" ref="I159:I174" si="6">G159+H159</f>
        <v>109985</v>
      </c>
    </row>
    <row r="160" spans="1:9" s="4" customFormat="1" x14ac:dyDescent="0.25">
      <c r="A160" s="247"/>
      <c r="B160" s="247"/>
      <c r="C160" s="19" t="s">
        <v>19</v>
      </c>
      <c r="D160" s="19" t="s">
        <v>20</v>
      </c>
      <c r="E160" s="6" t="s">
        <v>21</v>
      </c>
      <c r="F160" s="6" t="s">
        <v>606</v>
      </c>
      <c r="G160" s="33">
        <v>684280</v>
      </c>
      <c r="H160" s="33"/>
      <c r="I160" s="33">
        <f t="shared" si="6"/>
        <v>684280</v>
      </c>
    </row>
    <row r="161" spans="1:9" s="4" customFormat="1" x14ac:dyDescent="0.25">
      <c r="A161" s="247"/>
      <c r="B161" s="247"/>
      <c r="C161" s="19" t="s">
        <v>516</v>
      </c>
      <c r="D161" s="19" t="s">
        <v>515</v>
      </c>
      <c r="E161" s="6" t="s">
        <v>22</v>
      </c>
      <c r="F161" s="6" t="s">
        <v>514</v>
      </c>
      <c r="G161" s="33">
        <v>6803747</v>
      </c>
      <c r="H161" s="58"/>
      <c r="I161" s="33">
        <f t="shared" si="6"/>
        <v>6803747</v>
      </c>
    </row>
    <row r="162" spans="1:9" s="4" customFormat="1" ht="0.6" customHeight="1" x14ac:dyDescent="0.25">
      <c r="A162" s="247"/>
      <c r="B162" s="247"/>
      <c r="C162" s="247" t="s">
        <v>169</v>
      </c>
      <c r="D162" s="247" t="s">
        <v>23</v>
      </c>
      <c r="E162" s="6" t="s">
        <v>206</v>
      </c>
      <c r="F162" s="6" t="s">
        <v>613</v>
      </c>
      <c r="G162" s="33"/>
      <c r="H162" s="33"/>
      <c r="I162" s="33">
        <f t="shared" si="6"/>
        <v>0</v>
      </c>
    </row>
    <row r="163" spans="1:9" s="4" customFormat="1" x14ac:dyDescent="0.25">
      <c r="A163" s="247"/>
      <c r="B163" s="247"/>
      <c r="C163" s="247"/>
      <c r="D163" s="247"/>
      <c r="E163" s="6" t="s">
        <v>207</v>
      </c>
      <c r="F163" s="6" t="s">
        <v>614</v>
      </c>
      <c r="G163" s="33">
        <v>339235</v>
      </c>
      <c r="H163" s="33">
        <v>-3200</v>
      </c>
      <c r="I163" s="33">
        <f t="shared" si="6"/>
        <v>336035</v>
      </c>
    </row>
    <row r="164" spans="1:9" s="4" customFormat="1" x14ac:dyDescent="0.25">
      <c r="A164" s="247"/>
      <c r="B164" s="247"/>
      <c r="C164" s="247"/>
      <c r="D164" s="247"/>
      <c r="E164" s="6" t="s">
        <v>208</v>
      </c>
      <c r="F164" s="6" t="s">
        <v>209</v>
      </c>
      <c r="G164" s="33">
        <v>110610</v>
      </c>
      <c r="H164" s="33"/>
      <c r="I164" s="33">
        <f t="shared" si="6"/>
        <v>110610</v>
      </c>
    </row>
    <row r="165" spans="1:9" s="4" customFormat="1" ht="13.8" customHeight="1" x14ac:dyDescent="0.25">
      <c r="A165" s="247"/>
      <c r="B165" s="247"/>
      <c r="C165" s="247"/>
      <c r="D165" s="247"/>
      <c r="E165" s="6" t="s">
        <v>210</v>
      </c>
      <c r="F165" s="6" t="s">
        <v>211</v>
      </c>
      <c r="G165" s="33">
        <v>219989</v>
      </c>
      <c r="H165" s="33">
        <v>24612</v>
      </c>
      <c r="I165" s="33">
        <f t="shared" si="6"/>
        <v>244601</v>
      </c>
    </row>
    <row r="166" spans="1:9" s="4" customFormat="1" hidden="1" x14ac:dyDescent="0.25">
      <c r="A166" s="247"/>
      <c r="B166" s="247"/>
      <c r="C166" s="247"/>
      <c r="D166" s="247"/>
      <c r="E166" s="6" t="s">
        <v>212</v>
      </c>
      <c r="F166" s="6" t="s">
        <v>213</v>
      </c>
      <c r="G166" s="33"/>
      <c r="H166" s="33"/>
      <c r="I166" s="33">
        <f t="shared" si="6"/>
        <v>0</v>
      </c>
    </row>
    <row r="167" spans="1:9" s="4" customFormat="1" ht="1.8" hidden="1" customHeight="1" x14ac:dyDescent="0.25">
      <c r="A167" s="247"/>
      <c r="B167" s="247"/>
      <c r="C167" s="247"/>
      <c r="D167" s="247"/>
      <c r="E167" s="6" t="s">
        <v>214</v>
      </c>
      <c r="F167" s="6" t="s">
        <v>615</v>
      </c>
      <c r="G167" s="33"/>
      <c r="H167" s="33"/>
      <c r="I167" s="33">
        <f t="shared" si="6"/>
        <v>0</v>
      </c>
    </row>
    <row r="168" spans="1:9" s="4" customFormat="1" x14ac:dyDescent="0.25">
      <c r="A168" s="247"/>
      <c r="B168" s="247"/>
      <c r="C168" s="247"/>
      <c r="D168" s="247"/>
      <c r="E168" s="6" t="s">
        <v>215</v>
      </c>
      <c r="F168" s="6" t="s">
        <v>216</v>
      </c>
      <c r="G168" s="33">
        <v>58209</v>
      </c>
      <c r="H168" s="33">
        <v>3200</v>
      </c>
      <c r="I168" s="33">
        <f t="shared" si="6"/>
        <v>61409</v>
      </c>
    </row>
    <row r="169" spans="1:9" s="4" customFormat="1" x14ac:dyDescent="0.25">
      <c r="A169" s="247"/>
      <c r="B169" s="247"/>
      <c r="C169" s="247"/>
      <c r="D169" s="247"/>
      <c r="E169" s="6" t="s">
        <v>217</v>
      </c>
      <c r="F169" s="6" t="s">
        <v>218</v>
      </c>
      <c r="G169" s="33">
        <v>109295</v>
      </c>
      <c r="H169" s="33"/>
      <c r="I169" s="33">
        <f t="shared" si="6"/>
        <v>109295</v>
      </c>
    </row>
    <row r="170" spans="1:9" s="4" customFormat="1" x14ac:dyDescent="0.25">
      <c r="A170" s="247"/>
      <c r="B170" s="247"/>
      <c r="C170" s="247"/>
      <c r="D170" s="247"/>
      <c r="E170" s="6" t="s">
        <v>513</v>
      </c>
      <c r="F170" s="6" t="s">
        <v>512</v>
      </c>
      <c r="G170" s="33">
        <v>84807</v>
      </c>
      <c r="H170" s="33"/>
      <c r="I170" s="33">
        <f t="shared" si="6"/>
        <v>84807</v>
      </c>
    </row>
    <row r="171" spans="1:9" s="4" customFormat="1" x14ac:dyDescent="0.25">
      <c r="A171" s="247"/>
      <c r="B171" s="247"/>
      <c r="C171" s="248" t="s">
        <v>24</v>
      </c>
      <c r="D171" s="248" t="s">
        <v>511</v>
      </c>
      <c r="E171" s="6">
        <v>4741</v>
      </c>
      <c r="F171" s="6" t="s">
        <v>616</v>
      </c>
      <c r="G171" s="33">
        <v>188454</v>
      </c>
      <c r="H171" s="33"/>
      <c r="I171" s="33">
        <f t="shared" si="6"/>
        <v>188454</v>
      </c>
    </row>
    <row r="172" spans="1:9" s="4" customFormat="1" ht="15" customHeight="1" x14ac:dyDescent="0.25">
      <c r="A172" s="247"/>
      <c r="B172" s="247"/>
      <c r="C172" s="252"/>
      <c r="D172" s="252"/>
      <c r="E172" s="6" t="s">
        <v>25</v>
      </c>
      <c r="F172" s="6" t="s">
        <v>219</v>
      </c>
      <c r="G172" s="33">
        <v>7160</v>
      </c>
      <c r="H172" s="33"/>
      <c r="I172" s="33">
        <f t="shared" si="6"/>
        <v>7160</v>
      </c>
    </row>
    <row r="173" spans="1:9" s="4" customFormat="1" hidden="1" x14ac:dyDescent="0.25">
      <c r="A173" s="247"/>
      <c r="B173" s="247"/>
      <c r="C173" s="249"/>
      <c r="D173" s="249"/>
      <c r="E173" s="6">
        <v>47496</v>
      </c>
      <c r="F173" s="6" t="s">
        <v>535</v>
      </c>
      <c r="G173" s="33"/>
      <c r="H173" s="33"/>
      <c r="I173" s="33">
        <f t="shared" si="6"/>
        <v>0</v>
      </c>
    </row>
    <row r="174" spans="1:9" s="4" customFormat="1" x14ac:dyDescent="0.25">
      <c r="A174" s="247"/>
      <c r="B174" s="247"/>
      <c r="C174" s="19" t="s">
        <v>26</v>
      </c>
      <c r="D174" s="19" t="s">
        <v>510</v>
      </c>
      <c r="E174" s="6" t="s">
        <v>27</v>
      </c>
      <c r="F174" s="6" t="s">
        <v>220</v>
      </c>
      <c r="G174" s="33">
        <v>12000</v>
      </c>
      <c r="H174" s="33"/>
      <c r="I174" s="33">
        <f t="shared" si="6"/>
        <v>12000</v>
      </c>
    </row>
    <row r="175" spans="1:9" s="4" customFormat="1" x14ac:dyDescent="0.25">
      <c r="A175" s="247" t="s">
        <v>28</v>
      </c>
      <c r="B175" s="247" t="s">
        <v>29</v>
      </c>
      <c r="C175" s="270" t="s">
        <v>285</v>
      </c>
      <c r="D175" s="271"/>
      <c r="E175" s="271"/>
      <c r="F175" s="272"/>
      <c r="G175" s="32">
        <f>SUM(G176:G179)</f>
        <v>266980</v>
      </c>
      <c r="H175" s="32">
        <f>SUM(H176:H179)</f>
        <v>0</v>
      </c>
      <c r="I175" s="32">
        <f>SUM(I176:I179)</f>
        <v>266980</v>
      </c>
    </row>
    <row r="176" spans="1:9" s="4" customFormat="1" x14ac:dyDescent="0.25">
      <c r="A176" s="247"/>
      <c r="B176" s="247"/>
      <c r="C176" s="247" t="s">
        <v>30</v>
      </c>
      <c r="D176" s="247" t="s">
        <v>31</v>
      </c>
      <c r="E176" s="6" t="s">
        <v>32</v>
      </c>
      <c r="F176" s="6" t="s">
        <v>31</v>
      </c>
      <c r="G176" s="33">
        <v>50885</v>
      </c>
      <c r="H176" s="33"/>
      <c r="I176" s="33">
        <f>G176+H176</f>
        <v>50885</v>
      </c>
    </row>
    <row r="177" spans="1:9" s="4" customFormat="1" ht="30" x14ac:dyDescent="0.25">
      <c r="A177" s="247"/>
      <c r="B177" s="247"/>
      <c r="C177" s="247"/>
      <c r="D177" s="247"/>
      <c r="E177" s="6">
        <v>5103</v>
      </c>
      <c r="F177" s="6" t="s">
        <v>536</v>
      </c>
      <c r="G177" s="33">
        <v>64200</v>
      </c>
      <c r="H177" s="33"/>
      <c r="I177" s="33">
        <f>G177+H177</f>
        <v>64200</v>
      </c>
    </row>
    <row r="178" spans="1:9" s="4" customFormat="1" ht="30" x14ac:dyDescent="0.25">
      <c r="A178" s="247"/>
      <c r="B178" s="247"/>
      <c r="C178" s="19" t="s">
        <v>33</v>
      </c>
      <c r="D178" s="19" t="s">
        <v>34</v>
      </c>
      <c r="E178" s="6" t="s">
        <v>35</v>
      </c>
      <c r="F178" s="6" t="s">
        <v>509</v>
      </c>
      <c r="G178" s="33">
        <v>147895</v>
      </c>
      <c r="H178" s="33"/>
      <c r="I178" s="33">
        <f>G178+H178</f>
        <v>147895</v>
      </c>
    </row>
    <row r="179" spans="1:9" s="4" customFormat="1" ht="31.8" customHeight="1" x14ac:dyDescent="0.25">
      <c r="A179" s="247"/>
      <c r="B179" s="247"/>
      <c r="C179" s="19" t="s">
        <v>128</v>
      </c>
      <c r="D179" s="19" t="s">
        <v>129</v>
      </c>
      <c r="E179" s="6" t="s">
        <v>157</v>
      </c>
      <c r="F179" s="6" t="s">
        <v>508</v>
      </c>
      <c r="G179" s="33">
        <v>4000</v>
      </c>
      <c r="H179" s="33"/>
      <c r="I179" s="33">
        <f>G179+H179</f>
        <v>4000</v>
      </c>
    </row>
    <row r="180" spans="1:9" s="4" customFormat="1" x14ac:dyDescent="0.25">
      <c r="A180" s="247" t="s">
        <v>36</v>
      </c>
      <c r="B180" s="247" t="s">
        <v>289</v>
      </c>
      <c r="C180" s="270" t="s">
        <v>285</v>
      </c>
      <c r="D180" s="271"/>
      <c r="E180" s="271"/>
      <c r="F180" s="272"/>
      <c r="G180" s="32">
        <f>SUM(G181:G197)</f>
        <v>7662772</v>
      </c>
      <c r="H180" s="32">
        <f>SUM(H181:H197)</f>
        <v>68760</v>
      </c>
      <c r="I180" s="32">
        <f>SUM(I181:I197)</f>
        <v>7731532</v>
      </c>
    </row>
    <row r="181" spans="1:9" s="4" customFormat="1" ht="30" x14ac:dyDescent="0.25">
      <c r="A181" s="247"/>
      <c r="B181" s="247"/>
      <c r="C181" s="247" t="s">
        <v>37</v>
      </c>
      <c r="D181" s="247" t="s">
        <v>38</v>
      </c>
      <c r="E181" s="6" t="s">
        <v>39</v>
      </c>
      <c r="F181" s="6" t="s">
        <v>634</v>
      </c>
      <c r="G181" s="33">
        <v>2114334</v>
      </c>
      <c r="H181" s="33">
        <v>-18132</v>
      </c>
      <c r="I181" s="33">
        <f t="shared" ref="I181:I197" si="7">G181+H181</f>
        <v>2096202</v>
      </c>
    </row>
    <row r="182" spans="1:9" s="4" customFormat="1" ht="30" x14ac:dyDescent="0.25">
      <c r="A182" s="247"/>
      <c r="B182" s="247"/>
      <c r="C182" s="247"/>
      <c r="D182" s="247"/>
      <c r="E182" s="6">
        <v>6211</v>
      </c>
      <c r="F182" s="6" t="s">
        <v>635</v>
      </c>
      <c r="G182" s="33">
        <v>792107</v>
      </c>
      <c r="H182" s="33">
        <v>25221</v>
      </c>
      <c r="I182" s="33">
        <f t="shared" si="7"/>
        <v>817328</v>
      </c>
    </row>
    <row r="183" spans="1:9" s="4" customFormat="1" ht="14.4" customHeight="1" x14ac:dyDescent="0.25">
      <c r="A183" s="247"/>
      <c r="B183" s="247"/>
      <c r="C183" s="247"/>
      <c r="D183" s="247"/>
      <c r="E183" s="6" t="s">
        <v>40</v>
      </c>
      <c r="F183" s="6" t="s">
        <v>605</v>
      </c>
      <c r="G183" s="33">
        <v>316040</v>
      </c>
      <c r="H183" s="33"/>
      <c r="I183" s="33">
        <f t="shared" si="7"/>
        <v>316040</v>
      </c>
    </row>
    <row r="184" spans="1:9" s="4" customFormat="1" ht="30" hidden="1" x14ac:dyDescent="0.25">
      <c r="A184" s="247"/>
      <c r="B184" s="247"/>
      <c r="C184" s="247"/>
      <c r="D184" s="247"/>
      <c r="E184" s="6" t="s">
        <v>41</v>
      </c>
      <c r="F184" s="6" t="s">
        <v>221</v>
      </c>
      <c r="G184" s="33"/>
      <c r="H184" s="33"/>
      <c r="I184" s="33">
        <f t="shared" si="7"/>
        <v>0</v>
      </c>
    </row>
    <row r="185" spans="1:9" s="4" customFormat="1" ht="0.6" customHeight="1" x14ac:dyDescent="0.25">
      <c r="A185" s="247"/>
      <c r="B185" s="247"/>
      <c r="C185" s="247"/>
      <c r="D185" s="247"/>
      <c r="E185" s="6" t="s">
        <v>42</v>
      </c>
      <c r="F185" s="6" t="s">
        <v>222</v>
      </c>
      <c r="G185" s="33"/>
      <c r="H185" s="33"/>
      <c r="I185" s="33">
        <f t="shared" si="7"/>
        <v>0</v>
      </c>
    </row>
    <row r="186" spans="1:9" s="4" customFormat="1" ht="30" x14ac:dyDescent="0.25">
      <c r="A186" s="247"/>
      <c r="B186" s="247"/>
      <c r="C186" s="247"/>
      <c r="D186" s="247"/>
      <c r="E186" s="6">
        <v>6221</v>
      </c>
      <c r="F186" s="6" t="s">
        <v>636</v>
      </c>
      <c r="G186" s="33">
        <v>1728920</v>
      </c>
      <c r="H186" s="58">
        <v>12720</v>
      </c>
      <c r="I186" s="33">
        <f t="shared" si="7"/>
        <v>1741640</v>
      </c>
    </row>
    <row r="187" spans="1:9" s="4" customFormat="1" hidden="1" x14ac:dyDescent="0.25">
      <c r="A187" s="247"/>
      <c r="B187" s="247"/>
      <c r="C187" s="247"/>
      <c r="D187" s="247"/>
      <c r="E187" s="6" t="s">
        <v>223</v>
      </c>
      <c r="F187" s="6" t="s">
        <v>224</v>
      </c>
      <c r="G187" s="33"/>
      <c r="H187" s="33"/>
      <c r="I187" s="33">
        <f t="shared" si="7"/>
        <v>0</v>
      </c>
    </row>
    <row r="188" spans="1:9" s="4" customFormat="1" x14ac:dyDescent="0.25">
      <c r="A188" s="247"/>
      <c r="B188" s="247"/>
      <c r="C188" s="247"/>
      <c r="D188" s="247"/>
      <c r="E188" s="6" t="s">
        <v>507</v>
      </c>
      <c r="F188" s="6" t="s">
        <v>637</v>
      </c>
      <c r="G188" s="33">
        <v>345242</v>
      </c>
      <c r="H188" s="33">
        <v>-4720</v>
      </c>
      <c r="I188" s="33">
        <f t="shared" si="7"/>
        <v>340522</v>
      </c>
    </row>
    <row r="189" spans="1:9" s="4" customFormat="1" x14ac:dyDescent="0.25">
      <c r="A189" s="247"/>
      <c r="B189" s="247"/>
      <c r="C189" s="247"/>
      <c r="D189" s="247"/>
      <c r="E189" s="6" t="s">
        <v>506</v>
      </c>
      <c r="F189" s="6" t="s">
        <v>638</v>
      </c>
      <c r="G189" s="33">
        <v>664032</v>
      </c>
      <c r="H189" s="33">
        <v>-2420</v>
      </c>
      <c r="I189" s="33">
        <f t="shared" si="7"/>
        <v>661612</v>
      </c>
    </row>
    <row r="190" spans="1:9" s="4" customFormat="1" x14ac:dyDescent="0.25">
      <c r="A190" s="247"/>
      <c r="B190" s="247"/>
      <c r="C190" s="247"/>
      <c r="D190" s="247"/>
      <c r="E190" s="6" t="s">
        <v>505</v>
      </c>
      <c r="F190" s="53" t="s">
        <v>639</v>
      </c>
      <c r="G190" s="33">
        <v>507037</v>
      </c>
      <c r="H190" s="33"/>
      <c r="I190" s="33">
        <f t="shared" si="7"/>
        <v>507037</v>
      </c>
    </row>
    <row r="191" spans="1:9" s="4" customFormat="1" ht="0.6" customHeight="1" x14ac:dyDescent="0.25">
      <c r="A191" s="247"/>
      <c r="B191" s="247"/>
      <c r="C191" s="247"/>
      <c r="D191" s="247"/>
      <c r="E191" s="6" t="s">
        <v>504</v>
      </c>
      <c r="F191" s="6" t="s">
        <v>617</v>
      </c>
      <c r="G191" s="33"/>
      <c r="H191" s="33"/>
      <c r="I191" s="33">
        <f t="shared" si="7"/>
        <v>0</v>
      </c>
    </row>
    <row r="192" spans="1:9" s="4" customFormat="1" ht="13.8" customHeight="1" x14ac:dyDescent="0.25">
      <c r="A192" s="247"/>
      <c r="B192" s="247"/>
      <c r="C192" s="247"/>
      <c r="D192" s="247"/>
      <c r="E192" s="6" t="s">
        <v>43</v>
      </c>
      <c r="F192" s="6" t="s">
        <v>225</v>
      </c>
      <c r="G192" s="33">
        <v>185672</v>
      </c>
      <c r="H192" s="33">
        <v>56091</v>
      </c>
      <c r="I192" s="33">
        <f t="shared" si="7"/>
        <v>241763</v>
      </c>
    </row>
    <row r="193" spans="1:9" s="4" customFormat="1" ht="30" hidden="1" x14ac:dyDescent="0.25">
      <c r="A193" s="247"/>
      <c r="B193" s="247"/>
      <c r="C193" s="247"/>
      <c r="D193" s="247"/>
      <c r="E193" s="6" t="s">
        <v>44</v>
      </c>
      <c r="F193" s="6" t="s">
        <v>226</v>
      </c>
      <c r="G193" s="33"/>
      <c r="H193" s="33"/>
      <c r="I193" s="33">
        <f t="shared" si="7"/>
        <v>0</v>
      </c>
    </row>
    <row r="194" spans="1:9" s="4" customFormat="1" x14ac:dyDescent="0.25">
      <c r="A194" s="247"/>
      <c r="B194" s="247"/>
      <c r="C194" s="19" t="s">
        <v>45</v>
      </c>
      <c r="D194" s="19" t="s">
        <v>46</v>
      </c>
      <c r="E194" s="6" t="s">
        <v>47</v>
      </c>
      <c r="F194" s="6" t="s">
        <v>46</v>
      </c>
      <c r="G194" s="33">
        <v>451604</v>
      </c>
      <c r="H194" s="33"/>
      <c r="I194" s="33">
        <f t="shared" si="7"/>
        <v>451604</v>
      </c>
    </row>
    <row r="195" spans="1:9" s="4" customFormat="1" x14ac:dyDescent="0.25">
      <c r="A195" s="247"/>
      <c r="B195" s="247"/>
      <c r="C195" s="247" t="s">
        <v>48</v>
      </c>
      <c r="D195" s="247" t="s">
        <v>290</v>
      </c>
      <c r="E195" s="6" t="s">
        <v>49</v>
      </c>
      <c r="F195" s="6" t="s">
        <v>228</v>
      </c>
      <c r="G195" s="33">
        <v>35549</v>
      </c>
      <c r="H195" s="33"/>
      <c r="I195" s="33">
        <f t="shared" si="7"/>
        <v>35549</v>
      </c>
    </row>
    <row r="196" spans="1:9" s="4" customFormat="1" x14ac:dyDescent="0.25">
      <c r="A196" s="247"/>
      <c r="B196" s="247"/>
      <c r="C196" s="247"/>
      <c r="D196" s="247"/>
      <c r="E196" s="6" t="s">
        <v>115</v>
      </c>
      <c r="F196" s="6" t="s">
        <v>116</v>
      </c>
      <c r="G196" s="33">
        <v>226931</v>
      </c>
      <c r="H196" s="33"/>
      <c r="I196" s="33">
        <f t="shared" si="7"/>
        <v>226931</v>
      </c>
    </row>
    <row r="197" spans="1:9" s="4" customFormat="1" x14ac:dyDescent="0.25">
      <c r="A197" s="247"/>
      <c r="B197" s="247"/>
      <c r="C197" s="247"/>
      <c r="D197" s="247"/>
      <c r="E197" s="6" t="s">
        <v>50</v>
      </c>
      <c r="F197" s="6" t="s">
        <v>640</v>
      </c>
      <c r="G197" s="33">
        <v>295304</v>
      </c>
      <c r="H197" s="33"/>
      <c r="I197" s="33">
        <f t="shared" si="7"/>
        <v>295304</v>
      </c>
    </row>
    <row r="198" spans="1:9" s="4" customFormat="1" x14ac:dyDescent="0.25">
      <c r="A198" s="247" t="s">
        <v>51</v>
      </c>
      <c r="B198" s="247" t="s">
        <v>291</v>
      </c>
      <c r="C198" s="270" t="s">
        <v>285</v>
      </c>
      <c r="D198" s="271"/>
      <c r="E198" s="271"/>
      <c r="F198" s="272"/>
      <c r="G198" s="32">
        <f>SUM(G199:G231)</f>
        <v>5170191</v>
      </c>
      <c r="H198" s="32">
        <f>SUM(H199:H231)</f>
        <v>72633</v>
      </c>
      <c r="I198" s="32">
        <f>SUM(I199:I231)</f>
        <v>5242824</v>
      </c>
    </row>
    <row r="199" spans="1:9" s="4" customFormat="1" x14ac:dyDescent="0.25">
      <c r="A199" s="247"/>
      <c r="B199" s="247"/>
      <c r="C199" s="247" t="s">
        <v>52</v>
      </c>
      <c r="D199" s="247" t="s">
        <v>292</v>
      </c>
      <c r="E199" s="6" t="s">
        <v>53</v>
      </c>
      <c r="F199" s="6" t="s">
        <v>618</v>
      </c>
      <c r="G199" s="33">
        <v>644341</v>
      </c>
      <c r="H199" s="33">
        <v>5000</v>
      </c>
      <c r="I199" s="33">
        <f t="shared" ref="I199:I231" si="8">G199+H199</f>
        <v>649341</v>
      </c>
    </row>
    <row r="200" spans="1:9" s="4" customFormat="1" x14ac:dyDescent="0.25">
      <c r="A200" s="247"/>
      <c r="B200" s="247"/>
      <c r="C200" s="247"/>
      <c r="D200" s="247"/>
      <c r="E200" s="6" t="s">
        <v>54</v>
      </c>
      <c r="F200" s="6" t="s">
        <v>229</v>
      </c>
      <c r="G200" s="33">
        <v>135240</v>
      </c>
      <c r="H200" s="33">
        <v>-9638</v>
      </c>
      <c r="I200" s="33">
        <f t="shared" si="8"/>
        <v>125602</v>
      </c>
    </row>
    <row r="201" spans="1:9" s="4" customFormat="1" ht="30" x14ac:dyDescent="0.25">
      <c r="A201" s="247"/>
      <c r="B201" s="247"/>
      <c r="C201" s="247"/>
      <c r="D201" s="247"/>
      <c r="E201" s="6" t="s">
        <v>130</v>
      </c>
      <c r="F201" s="6" t="s">
        <v>503</v>
      </c>
      <c r="G201" s="33">
        <v>44997</v>
      </c>
      <c r="H201" s="33">
        <v>1000</v>
      </c>
      <c r="I201" s="33">
        <f t="shared" si="8"/>
        <v>45997</v>
      </c>
    </row>
    <row r="202" spans="1:9" s="4" customFormat="1" ht="30" x14ac:dyDescent="0.25">
      <c r="A202" s="247"/>
      <c r="B202" s="247"/>
      <c r="C202" s="247"/>
      <c r="D202" s="247"/>
      <c r="E202" s="6" t="s">
        <v>165</v>
      </c>
      <c r="F202" s="6" t="s">
        <v>298</v>
      </c>
      <c r="G202" s="33">
        <v>3700</v>
      </c>
      <c r="H202" s="33"/>
      <c r="I202" s="33">
        <f t="shared" si="8"/>
        <v>3700</v>
      </c>
    </row>
    <row r="203" spans="1:9" s="4" customFormat="1" ht="30" x14ac:dyDescent="0.25">
      <c r="A203" s="247"/>
      <c r="B203" s="247"/>
      <c r="C203" s="247"/>
      <c r="D203" s="247"/>
      <c r="E203" s="6" t="s">
        <v>502</v>
      </c>
      <c r="F203" s="6" t="s">
        <v>501</v>
      </c>
      <c r="G203" s="33">
        <v>3200</v>
      </c>
      <c r="H203" s="33"/>
      <c r="I203" s="33">
        <f t="shared" si="8"/>
        <v>3200</v>
      </c>
    </row>
    <row r="204" spans="1:9" s="4" customFormat="1" x14ac:dyDescent="0.25">
      <c r="A204" s="247"/>
      <c r="B204" s="247"/>
      <c r="C204" s="247" t="s">
        <v>230</v>
      </c>
      <c r="D204" s="247" t="s">
        <v>55</v>
      </c>
      <c r="E204" s="6" t="s">
        <v>56</v>
      </c>
      <c r="F204" s="6" t="s">
        <v>57</v>
      </c>
      <c r="G204" s="33">
        <v>292389</v>
      </c>
      <c r="H204" s="33">
        <v>5978</v>
      </c>
      <c r="I204" s="33">
        <f t="shared" si="8"/>
        <v>298367</v>
      </c>
    </row>
    <row r="205" spans="1:9" s="4" customFormat="1" x14ac:dyDescent="0.25">
      <c r="A205" s="247"/>
      <c r="B205" s="247"/>
      <c r="C205" s="247"/>
      <c r="D205" s="247"/>
      <c r="E205" s="6" t="s">
        <v>58</v>
      </c>
      <c r="F205" s="6" t="s">
        <v>604</v>
      </c>
      <c r="G205" s="33">
        <v>24620</v>
      </c>
      <c r="H205" s="33">
        <v>38</v>
      </c>
      <c r="I205" s="33">
        <f t="shared" si="8"/>
        <v>24658</v>
      </c>
    </row>
    <row r="206" spans="1:9" s="4" customFormat="1" x14ac:dyDescent="0.25">
      <c r="A206" s="247"/>
      <c r="B206" s="247"/>
      <c r="C206" s="247"/>
      <c r="D206" s="247"/>
      <c r="E206" s="6" t="s">
        <v>59</v>
      </c>
      <c r="F206" s="6" t="s">
        <v>603</v>
      </c>
      <c r="G206" s="33">
        <v>52152</v>
      </c>
      <c r="H206" s="33">
        <v>38</v>
      </c>
      <c r="I206" s="33">
        <f t="shared" si="8"/>
        <v>52190</v>
      </c>
    </row>
    <row r="207" spans="1:9" s="4" customFormat="1" x14ac:dyDescent="0.25">
      <c r="A207" s="247"/>
      <c r="B207" s="247"/>
      <c r="C207" s="247"/>
      <c r="D207" s="247"/>
      <c r="E207" s="6" t="s">
        <v>60</v>
      </c>
      <c r="F207" s="6" t="s">
        <v>231</v>
      </c>
      <c r="G207" s="33">
        <v>22273</v>
      </c>
      <c r="H207" s="33">
        <v>38</v>
      </c>
      <c r="I207" s="33">
        <f t="shared" si="8"/>
        <v>22311</v>
      </c>
    </row>
    <row r="208" spans="1:9" s="4" customFormat="1" x14ac:dyDescent="0.25">
      <c r="A208" s="247"/>
      <c r="B208" s="247"/>
      <c r="C208" s="247"/>
      <c r="D208" s="247"/>
      <c r="E208" s="6" t="s">
        <v>61</v>
      </c>
      <c r="F208" s="6" t="s">
        <v>232</v>
      </c>
      <c r="G208" s="33">
        <v>23982</v>
      </c>
      <c r="H208" s="33">
        <v>371</v>
      </c>
      <c r="I208" s="33">
        <f t="shared" si="8"/>
        <v>24353</v>
      </c>
    </row>
    <row r="209" spans="1:9" s="4" customFormat="1" x14ac:dyDescent="0.25">
      <c r="A209" s="247"/>
      <c r="B209" s="247"/>
      <c r="C209" s="247"/>
      <c r="D209" s="247"/>
      <c r="E209" s="6" t="s">
        <v>117</v>
      </c>
      <c r="F209" s="6" t="s">
        <v>118</v>
      </c>
      <c r="G209" s="33">
        <v>58658</v>
      </c>
      <c r="H209" s="33">
        <v>38</v>
      </c>
      <c r="I209" s="33">
        <f t="shared" si="8"/>
        <v>58696</v>
      </c>
    </row>
    <row r="210" spans="1:9" s="4" customFormat="1" x14ac:dyDescent="0.25">
      <c r="A210" s="247"/>
      <c r="B210" s="247"/>
      <c r="C210" s="247"/>
      <c r="D210" s="247"/>
      <c r="E210" s="6" t="s">
        <v>119</v>
      </c>
      <c r="F210" s="6" t="s">
        <v>293</v>
      </c>
      <c r="G210" s="33">
        <v>16968</v>
      </c>
      <c r="H210" s="33">
        <v>38</v>
      </c>
      <c r="I210" s="33">
        <f t="shared" si="8"/>
        <v>17006</v>
      </c>
    </row>
    <row r="211" spans="1:9" s="4" customFormat="1" x14ac:dyDescent="0.25">
      <c r="A211" s="247"/>
      <c r="B211" s="247"/>
      <c r="C211" s="247"/>
      <c r="D211" s="247"/>
      <c r="E211" s="6" t="s">
        <v>133</v>
      </c>
      <c r="F211" s="6" t="s">
        <v>233</v>
      </c>
      <c r="G211" s="33">
        <v>65378</v>
      </c>
      <c r="H211" s="33">
        <v>38</v>
      </c>
      <c r="I211" s="33">
        <f t="shared" si="8"/>
        <v>65416</v>
      </c>
    </row>
    <row r="212" spans="1:9" s="4" customFormat="1" x14ac:dyDescent="0.25">
      <c r="A212" s="247"/>
      <c r="B212" s="247"/>
      <c r="C212" s="247"/>
      <c r="D212" s="247"/>
      <c r="E212" s="6" t="s">
        <v>134</v>
      </c>
      <c r="F212" s="6" t="s">
        <v>234</v>
      </c>
      <c r="G212" s="33">
        <v>30585</v>
      </c>
      <c r="H212" s="33">
        <v>38</v>
      </c>
      <c r="I212" s="33">
        <f t="shared" si="8"/>
        <v>30623</v>
      </c>
    </row>
    <row r="213" spans="1:9" s="4" customFormat="1" x14ac:dyDescent="0.25">
      <c r="A213" s="247"/>
      <c r="B213" s="247"/>
      <c r="C213" s="247"/>
      <c r="D213" s="247"/>
      <c r="E213" s="6" t="s">
        <v>158</v>
      </c>
      <c r="F213" s="6" t="s">
        <v>235</v>
      </c>
      <c r="G213" s="33">
        <v>72401</v>
      </c>
      <c r="H213" s="58">
        <v>-1590</v>
      </c>
      <c r="I213" s="33">
        <f t="shared" si="8"/>
        <v>70811</v>
      </c>
    </row>
    <row r="214" spans="1:9" s="4" customFormat="1" x14ac:dyDescent="0.25">
      <c r="A214" s="247"/>
      <c r="B214" s="247"/>
      <c r="C214" s="247"/>
      <c r="D214" s="247"/>
      <c r="E214" s="6" t="s">
        <v>500</v>
      </c>
      <c r="F214" s="6" t="s">
        <v>499</v>
      </c>
      <c r="G214" s="33">
        <v>21074</v>
      </c>
      <c r="H214" s="33">
        <v>38</v>
      </c>
      <c r="I214" s="33">
        <f t="shared" si="8"/>
        <v>21112</v>
      </c>
    </row>
    <row r="215" spans="1:9" s="4" customFormat="1" ht="30" x14ac:dyDescent="0.25">
      <c r="A215" s="247"/>
      <c r="B215" s="247"/>
      <c r="C215" s="248" t="s">
        <v>62</v>
      </c>
      <c r="D215" s="248" t="s">
        <v>63</v>
      </c>
      <c r="E215" s="6">
        <v>8230</v>
      </c>
      <c r="F215" s="6" t="s">
        <v>641</v>
      </c>
      <c r="G215" s="33">
        <v>184491</v>
      </c>
      <c r="H215" s="33"/>
      <c r="I215" s="33">
        <f t="shared" si="8"/>
        <v>184491</v>
      </c>
    </row>
    <row r="216" spans="1:9" s="4" customFormat="1" x14ac:dyDescent="0.25">
      <c r="A216" s="247"/>
      <c r="B216" s="247"/>
      <c r="C216" s="250"/>
      <c r="D216" s="250"/>
      <c r="E216" s="6" t="s">
        <v>64</v>
      </c>
      <c r="F216" s="6" t="s">
        <v>642</v>
      </c>
      <c r="G216" s="33">
        <v>1192413</v>
      </c>
      <c r="H216" s="33">
        <v>33575</v>
      </c>
      <c r="I216" s="33">
        <f t="shared" si="8"/>
        <v>1225988</v>
      </c>
    </row>
    <row r="217" spans="1:9" s="4" customFormat="1" x14ac:dyDescent="0.25">
      <c r="A217" s="247"/>
      <c r="B217" s="247"/>
      <c r="C217" s="250"/>
      <c r="D217" s="250"/>
      <c r="E217" s="6" t="s">
        <v>108</v>
      </c>
      <c r="F217" s="6" t="s">
        <v>236</v>
      </c>
      <c r="G217" s="33">
        <v>20520</v>
      </c>
      <c r="H217" s="33"/>
      <c r="I217" s="33">
        <f t="shared" si="8"/>
        <v>20520</v>
      </c>
    </row>
    <row r="218" spans="1:9" s="4" customFormat="1" x14ac:dyDescent="0.25">
      <c r="A218" s="247"/>
      <c r="B218" s="247"/>
      <c r="C218" s="250"/>
      <c r="D218" s="250"/>
      <c r="E218" s="6" t="s">
        <v>65</v>
      </c>
      <c r="F218" s="6" t="s">
        <v>237</v>
      </c>
      <c r="G218" s="33">
        <v>162177</v>
      </c>
      <c r="H218" s="33">
        <v>-2129</v>
      </c>
      <c r="I218" s="33">
        <f t="shared" si="8"/>
        <v>160048</v>
      </c>
    </row>
    <row r="219" spans="1:9" s="4" customFormat="1" x14ac:dyDescent="0.25">
      <c r="A219" s="247"/>
      <c r="B219" s="247"/>
      <c r="C219" s="250"/>
      <c r="D219" s="250"/>
      <c r="E219" s="6" t="s">
        <v>66</v>
      </c>
      <c r="F219" s="6" t="s">
        <v>238</v>
      </c>
      <c r="G219" s="33">
        <v>111699</v>
      </c>
      <c r="H219" s="33">
        <v>846</v>
      </c>
      <c r="I219" s="33">
        <f t="shared" si="8"/>
        <v>112545</v>
      </c>
    </row>
    <row r="220" spans="1:9" s="4" customFormat="1" x14ac:dyDescent="0.25">
      <c r="A220" s="247"/>
      <c r="B220" s="247"/>
      <c r="C220" s="250"/>
      <c r="D220" s="250"/>
      <c r="E220" s="6" t="s">
        <v>67</v>
      </c>
      <c r="F220" s="6" t="s">
        <v>239</v>
      </c>
      <c r="G220" s="33">
        <v>137452</v>
      </c>
      <c r="H220" s="33">
        <v>3384</v>
      </c>
      <c r="I220" s="33">
        <f t="shared" si="8"/>
        <v>140836</v>
      </c>
    </row>
    <row r="221" spans="1:9" s="4" customFormat="1" x14ac:dyDescent="0.25">
      <c r="A221" s="247"/>
      <c r="B221" s="247"/>
      <c r="C221" s="250"/>
      <c r="D221" s="250"/>
      <c r="E221" s="6" t="s">
        <v>68</v>
      </c>
      <c r="F221" s="6" t="s">
        <v>1123</v>
      </c>
      <c r="G221" s="33">
        <v>58061</v>
      </c>
      <c r="H221" s="33"/>
      <c r="I221" s="33">
        <f t="shared" si="8"/>
        <v>58061</v>
      </c>
    </row>
    <row r="222" spans="1:9" s="4" customFormat="1" x14ac:dyDescent="0.25">
      <c r="A222" s="247"/>
      <c r="B222" s="247"/>
      <c r="C222" s="250"/>
      <c r="D222" s="250"/>
      <c r="E222" s="6" t="s">
        <v>120</v>
      </c>
      <c r="F222" s="6" t="s">
        <v>121</v>
      </c>
      <c r="G222" s="33">
        <v>534003</v>
      </c>
      <c r="H222" s="33">
        <v>10998</v>
      </c>
      <c r="I222" s="33">
        <f t="shared" si="8"/>
        <v>545001</v>
      </c>
    </row>
    <row r="223" spans="1:9" s="4" customFormat="1" x14ac:dyDescent="0.25">
      <c r="A223" s="247"/>
      <c r="B223" s="247"/>
      <c r="C223" s="250"/>
      <c r="D223" s="250"/>
      <c r="E223" s="6">
        <v>82381</v>
      </c>
      <c r="F223" s="6" t="s">
        <v>537</v>
      </c>
      <c r="G223" s="33">
        <v>80543</v>
      </c>
      <c r="H223" s="33"/>
      <c r="I223" s="33">
        <f t="shared" si="8"/>
        <v>80543</v>
      </c>
    </row>
    <row r="224" spans="1:9" s="4" customFormat="1" x14ac:dyDescent="0.25">
      <c r="A224" s="247"/>
      <c r="B224" s="247"/>
      <c r="C224" s="250"/>
      <c r="D224" s="250"/>
      <c r="E224" s="6" t="s">
        <v>135</v>
      </c>
      <c r="F224" s="6" t="s">
        <v>240</v>
      </c>
      <c r="G224" s="33">
        <v>299606</v>
      </c>
      <c r="H224" s="33">
        <v>11844</v>
      </c>
      <c r="I224" s="33">
        <f t="shared" si="8"/>
        <v>311450</v>
      </c>
    </row>
    <row r="225" spans="1:9" s="4" customFormat="1" x14ac:dyDescent="0.25">
      <c r="A225" s="247"/>
      <c r="B225" s="247"/>
      <c r="C225" s="250"/>
      <c r="D225" s="250"/>
      <c r="E225" s="6">
        <v>823901</v>
      </c>
      <c r="F225" s="6" t="s">
        <v>538</v>
      </c>
      <c r="G225" s="33">
        <v>8826</v>
      </c>
      <c r="H225" s="33"/>
      <c r="I225" s="33">
        <f t="shared" si="8"/>
        <v>8826</v>
      </c>
    </row>
    <row r="226" spans="1:9" s="4" customFormat="1" x14ac:dyDescent="0.25">
      <c r="A226" s="247"/>
      <c r="B226" s="247"/>
      <c r="C226" s="250"/>
      <c r="D226" s="250"/>
      <c r="E226" s="6" t="s">
        <v>136</v>
      </c>
      <c r="F226" s="6" t="s">
        <v>241</v>
      </c>
      <c r="G226" s="33">
        <v>228086</v>
      </c>
      <c r="H226" s="33">
        <v>4230</v>
      </c>
      <c r="I226" s="33">
        <f t="shared" si="8"/>
        <v>232316</v>
      </c>
    </row>
    <row r="227" spans="1:9" s="4" customFormat="1" x14ac:dyDescent="0.25">
      <c r="A227" s="247"/>
      <c r="B227" s="247"/>
      <c r="C227" s="250"/>
      <c r="D227" s="250"/>
      <c r="E227" s="6" t="s">
        <v>168</v>
      </c>
      <c r="F227" s="6" t="s">
        <v>167</v>
      </c>
      <c r="G227" s="33">
        <v>105122</v>
      </c>
      <c r="H227" s="33"/>
      <c r="I227" s="33">
        <f t="shared" si="8"/>
        <v>105122</v>
      </c>
    </row>
    <row r="228" spans="1:9" s="4" customFormat="1" x14ac:dyDescent="0.25">
      <c r="A228" s="247"/>
      <c r="B228" s="247"/>
      <c r="C228" s="259"/>
      <c r="D228" s="259"/>
      <c r="E228" s="6" t="s">
        <v>159</v>
      </c>
      <c r="F228" s="6" t="s">
        <v>242</v>
      </c>
      <c r="G228" s="33">
        <v>434735</v>
      </c>
      <c r="H228" s="58">
        <v>8460</v>
      </c>
      <c r="I228" s="33">
        <f t="shared" si="8"/>
        <v>443195</v>
      </c>
    </row>
    <row r="229" spans="1:9" s="4" customFormat="1" ht="30" x14ac:dyDescent="0.25">
      <c r="A229" s="247"/>
      <c r="B229" s="247"/>
      <c r="C229" s="253" t="s">
        <v>243</v>
      </c>
      <c r="D229" s="256" t="s">
        <v>294</v>
      </c>
      <c r="E229" s="6" t="s">
        <v>69</v>
      </c>
      <c r="F229" s="6" t="s">
        <v>244</v>
      </c>
      <c r="G229" s="33">
        <v>82499</v>
      </c>
      <c r="H229" s="33"/>
      <c r="I229" s="33">
        <f t="shared" si="8"/>
        <v>82499</v>
      </c>
    </row>
    <row r="230" spans="1:9" s="4" customFormat="1" ht="20.399999999999999" customHeight="1" x14ac:dyDescent="0.25">
      <c r="A230" s="247"/>
      <c r="B230" s="247"/>
      <c r="C230" s="254"/>
      <c r="D230" s="257"/>
      <c r="E230" s="6">
        <v>8611</v>
      </c>
      <c r="F230" s="6" t="s">
        <v>539</v>
      </c>
      <c r="G230" s="33"/>
      <c r="H230" s="33"/>
      <c r="I230" s="33">
        <f t="shared" si="8"/>
        <v>0</v>
      </c>
    </row>
    <row r="231" spans="1:9" s="4" customFormat="1" ht="20.399999999999999" customHeight="1" x14ac:dyDescent="0.25">
      <c r="A231" s="19"/>
      <c r="B231" s="19"/>
      <c r="C231" s="255"/>
      <c r="D231" s="258"/>
      <c r="E231" s="6">
        <v>8616</v>
      </c>
      <c r="F231" s="6" t="s">
        <v>645</v>
      </c>
      <c r="G231" s="33">
        <v>18000</v>
      </c>
      <c r="H231" s="33"/>
      <c r="I231" s="33">
        <f t="shared" si="8"/>
        <v>18000</v>
      </c>
    </row>
    <row r="232" spans="1:9" s="4" customFormat="1" x14ac:dyDescent="0.25">
      <c r="A232" s="247" t="s">
        <v>70</v>
      </c>
      <c r="B232" s="247" t="s">
        <v>71</v>
      </c>
      <c r="C232" s="270" t="s">
        <v>285</v>
      </c>
      <c r="D232" s="271"/>
      <c r="E232" s="271"/>
      <c r="F232" s="272"/>
      <c r="G232" s="32">
        <f>SUM(G233:G300)</f>
        <v>39170306</v>
      </c>
      <c r="H232" s="32">
        <f>SUM(H233:H300)</f>
        <v>491287</v>
      </c>
      <c r="I232" s="32">
        <f>SUM(I233:I300)</f>
        <v>39661593</v>
      </c>
    </row>
    <row r="233" spans="1:9" s="4" customFormat="1" x14ac:dyDescent="0.25">
      <c r="A233" s="247"/>
      <c r="B233" s="247"/>
      <c r="C233" s="247" t="s">
        <v>72</v>
      </c>
      <c r="D233" s="247" t="s">
        <v>498</v>
      </c>
      <c r="E233" s="6" t="s">
        <v>73</v>
      </c>
      <c r="F233" s="6" t="s">
        <v>245</v>
      </c>
      <c r="G233" s="33">
        <v>1123060</v>
      </c>
      <c r="H233" s="33">
        <v>2783</v>
      </c>
      <c r="I233" s="33">
        <f t="shared" ref="I233:I264" si="9">G233+H233</f>
        <v>1125843</v>
      </c>
    </row>
    <row r="234" spans="1:9" s="4" customFormat="1" x14ac:dyDescent="0.25">
      <c r="A234" s="247"/>
      <c r="B234" s="247"/>
      <c r="C234" s="247"/>
      <c r="D234" s="247"/>
      <c r="E234" s="6" t="s">
        <v>74</v>
      </c>
      <c r="F234" s="6" t="s">
        <v>246</v>
      </c>
      <c r="G234" s="33">
        <v>671847</v>
      </c>
      <c r="H234" s="33">
        <v>3824</v>
      </c>
      <c r="I234" s="33">
        <f t="shared" si="9"/>
        <v>675671</v>
      </c>
    </row>
    <row r="235" spans="1:9" s="4" customFormat="1" x14ac:dyDescent="0.25">
      <c r="A235" s="247"/>
      <c r="B235" s="247"/>
      <c r="C235" s="247"/>
      <c r="D235" s="247"/>
      <c r="E235" s="6" t="s">
        <v>75</v>
      </c>
      <c r="F235" s="6" t="s">
        <v>247</v>
      </c>
      <c r="G235" s="33">
        <v>982654</v>
      </c>
      <c r="H235" s="33">
        <v>2749</v>
      </c>
      <c r="I235" s="33">
        <f t="shared" si="9"/>
        <v>985403</v>
      </c>
    </row>
    <row r="236" spans="1:9" s="4" customFormat="1" x14ac:dyDescent="0.25">
      <c r="A236" s="247"/>
      <c r="B236" s="247"/>
      <c r="C236" s="247"/>
      <c r="D236" s="247"/>
      <c r="E236" s="6" t="s">
        <v>76</v>
      </c>
      <c r="F236" s="6" t="s">
        <v>248</v>
      </c>
      <c r="G236" s="33">
        <v>892000</v>
      </c>
      <c r="H236" s="33"/>
      <c r="I236" s="33">
        <f t="shared" si="9"/>
        <v>892000</v>
      </c>
    </row>
    <row r="237" spans="1:9" s="4" customFormat="1" x14ac:dyDescent="0.25">
      <c r="A237" s="247"/>
      <c r="B237" s="247"/>
      <c r="C237" s="247"/>
      <c r="D237" s="247"/>
      <c r="E237" s="6" t="s">
        <v>77</v>
      </c>
      <c r="F237" s="6" t="s">
        <v>1124</v>
      </c>
      <c r="G237" s="33">
        <v>637047</v>
      </c>
      <c r="H237" s="33">
        <v>2881</v>
      </c>
      <c r="I237" s="33">
        <f t="shared" si="9"/>
        <v>639928</v>
      </c>
    </row>
    <row r="238" spans="1:9" s="4" customFormat="1" x14ac:dyDescent="0.25">
      <c r="A238" s="247"/>
      <c r="B238" s="247"/>
      <c r="C238" s="247"/>
      <c r="D238" s="247"/>
      <c r="E238" s="6" t="s">
        <v>78</v>
      </c>
      <c r="F238" s="6" t="s">
        <v>249</v>
      </c>
      <c r="G238" s="33">
        <v>483970</v>
      </c>
      <c r="H238" s="33">
        <v>1134</v>
      </c>
      <c r="I238" s="33">
        <f t="shared" si="9"/>
        <v>485104</v>
      </c>
    </row>
    <row r="239" spans="1:9" s="4" customFormat="1" x14ac:dyDescent="0.25">
      <c r="A239" s="247"/>
      <c r="B239" s="247"/>
      <c r="C239" s="247"/>
      <c r="D239" s="247"/>
      <c r="E239" s="6" t="s">
        <v>79</v>
      </c>
      <c r="F239" s="6" t="s">
        <v>250</v>
      </c>
      <c r="G239" s="33">
        <v>653459</v>
      </c>
      <c r="H239" s="33">
        <v>1890</v>
      </c>
      <c r="I239" s="33">
        <f t="shared" si="9"/>
        <v>655349</v>
      </c>
    </row>
    <row r="240" spans="1:9" s="4" customFormat="1" x14ac:dyDescent="0.25">
      <c r="A240" s="247"/>
      <c r="B240" s="247"/>
      <c r="C240" s="247"/>
      <c r="D240" s="247"/>
      <c r="E240" s="6" t="s">
        <v>80</v>
      </c>
      <c r="F240" s="6" t="s">
        <v>251</v>
      </c>
      <c r="G240" s="33">
        <v>1114236</v>
      </c>
      <c r="H240" s="33">
        <v>3779</v>
      </c>
      <c r="I240" s="33">
        <f t="shared" si="9"/>
        <v>1118015</v>
      </c>
    </row>
    <row r="241" spans="1:9" s="4" customFormat="1" x14ac:dyDescent="0.25">
      <c r="A241" s="247"/>
      <c r="B241" s="247"/>
      <c r="C241" s="247"/>
      <c r="D241" s="247"/>
      <c r="E241" s="6" t="s">
        <v>122</v>
      </c>
      <c r="F241" s="6" t="s">
        <v>200</v>
      </c>
      <c r="G241" s="33">
        <v>777359</v>
      </c>
      <c r="H241" s="33">
        <v>5251</v>
      </c>
      <c r="I241" s="33">
        <f t="shared" si="9"/>
        <v>782610</v>
      </c>
    </row>
    <row r="242" spans="1:9" s="4" customFormat="1" x14ac:dyDescent="0.25">
      <c r="A242" s="247"/>
      <c r="B242" s="247"/>
      <c r="C242" s="247"/>
      <c r="D242" s="247"/>
      <c r="E242" s="6" t="s">
        <v>142</v>
      </c>
      <c r="F242" s="6" t="s">
        <v>252</v>
      </c>
      <c r="G242" s="33">
        <v>1268790</v>
      </c>
      <c r="H242" s="33">
        <v>1615</v>
      </c>
      <c r="I242" s="33">
        <f t="shared" si="9"/>
        <v>1270405</v>
      </c>
    </row>
    <row r="243" spans="1:9" s="4" customFormat="1" x14ac:dyDescent="0.25">
      <c r="A243" s="247"/>
      <c r="B243" s="247"/>
      <c r="C243" s="247"/>
      <c r="D243" s="247"/>
      <c r="E243" s="6" t="s">
        <v>131</v>
      </c>
      <c r="F243" s="6" t="s">
        <v>253</v>
      </c>
      <c r="G243" s="33">
        <v>785780</v>
      </c>
      <c r="H243" s="33">
        <v>1993</v>
      </c>
      <c r="I243" s="33">
        <f t="shared" si="9"/>
        <v>787773</v>
      </c>
    </row>
    <row r="244" spans="1:9" s="4" customFormat="1" x14ac:dyDescent="0.25">
      <c r="A244" s="247"/>
      <c r="B244" s="247"/>
      <c r="C244" s="247"/>
      <c r="D244" s="247"/>
      <c r="E244" s="6" t="s">
        <v>137</v>
      </c>
      <c r="F244" s="6" t="s">
        <v>254</v>
      </c>
      <c r="G244" s="33">
        <v>517989</v>
      </c>
      <c r="H244" s="33">
        <v>-23684</v>
      </c>
      <c r="I244" s="33">
        <f t="shared" si="9"/>
        <v>494305</v>
      </c>
    </row>
    <row r="245" spans="1:9" s="4" customFormat="1" x14ac:dyDescent="0.25">
      <c r="A245" s="247"/>
      <c r="B245" s="247"/>
      <c r="C245" s="247"/>
      <c r="D245" s="247"/>
      <c r="E245" s="6" t="s">
        <v>138</v>
      </c>
      <c r="F245" s="6" t="s">
        <v>255</v>
      </c>
      <c r="G245" s="33">
        <v>347219</v>
      </c>
      <c r="H245" s="33">
        <v>22750</v>
      </c>
      <c r="I245" s="33">
        <f t="shared" si="9"/>
        <v>369969</v>
      </c>
    </row>
    <row r="246" spans="1:9" s="4" customFormat="1" x14ac:dyDescent="0.25">
      <c r="A246" s="247"/>
      <c r="B246" s="247"/>
      <c r="C246" s="247"/>
      <c r="D246" s="247"/>
      <c r="E246" s="6" t="s">
        <v>497</v>
      </c>
      <c r="F246" s="6" t="s">
        <v>496</v>
      </c>
      <c r="G246" s="33">
        <v>148390</v>
      </c>
      <c r="H246" s="33">
        <v>481</v>
      </c>
      <c r="I246" s="33">
        <f t="shared" si="9"/>
        <v>148871</v>
      </c>
    </row>
    <row r="247" spans="1:9" s="4" customFormat="1" x14ac:dyDescent="0.25">
      <c r="A247" s="247"/>
      <c r="B247" s="247"/>
      <c r="C247" s="247"/>
      <c r="D247" s="247"/>
      <c r="E247" s="6" t="s">
        <v>495</v>
      </c>
      <c r="F247" s="6" t="s">
        <v>494</v>
      </c>
      <c r="G247" s="33">
        <v>137396</v>
      </c>
      <c r="H247" s="33">
        <v>1477</v>
      </c>
      <c r="I247" s="33">
        <f t="shared" si="9"/>
        <v>138873</v>
      </c>
    </row>
    <row r="248" spans="1:9" s="4" customFormat="1" x14ac:dyDescent="0.25">
      <c r="A248" s="247"/>
      <c r="B248" s="247"/>
      <c r="C248" s="247"/>
      <c r="D248" s="247"/>
      <c r="E248" s="6">
        <v>9130</v>
      </c>
      <c r="F248" s="6" t="s">
        <v>643</v>
      </c>
      <c r="G248" s="33">
        <v>13300</v>
      </c>
      <c r="H248" s="33">
        <v>13000</v>
      </c>
      <c r="I248" s="33">
        <f t="shared" si="9"/>
        <v>26300</v>
      </c>
    </row>
    <row r="249" spans="1:9" s="4" customFormat="1" x14ac:dyDescent="0.25">
      <c r="A249" s="247"/>
      <c r="B249" s="247"/>
      <c r="C249" s="247" t="s">
        <v>81</v>
      </c>
      <c r="D249" s="247" t="s">
        <v>295</v>
      </c>
      <c r="E249" s="6" t="s">
        <v>82</v>
      </c>
      <c r="F249" s="6" t="s">
        <v>109</v>
      </c>
      <c r="G249" s="33">
        <v>2711098</v>
      </c>
      <c r="H249" s="33">
        <v>28419</v>
      </c>
      <c r="I249" s="33">
        <f t="shared" si="9"/>
        <v>2739517</v>
      </c>
    </row>
    <row r="250" spans="1:9" s="4" customFormat="1" x14ac:dyDescent="0.25">
      <c r="A250" s="247"/>
      <c r="B250" s="247"/>
      <c r="C250" s="247"/>
      <c r="D250" s="247"/>
      <c r="E250" s="6" t="s">
        <v>83</v>
      </c>
      <c r="F250" s="6" t="s">
        <v>256</v>
      </c>
      <c r="G250" s="33">
        <v>1704861</v>
      </c>
      <c r="H250" s="33">
        <v>16836</v>
      </c>
      <c r="I250" s="33">
        <f t="shared" si="9"/>
        <v>1721697</v>
      </c>
    </row>
    <row r="251" spans="1:9" s="4" customFormat="1" x14ac:dyDescent="0.25">
      <c r="A251" s="247"/>
      <c r="B251" s="247"/>
      <c r="C251" s="247"/>
      <c r="D251" s="247"/>
      <c r="E251" s="6" t="s">
        <v>84</v>
      </c>
      <c r="F251" s="6" t="s">
        <v>257</v>
      </c>
      <c r="G251" s="33">
        <v>1854157</v>
      </c>
      <c r="H251" s="33">
        <v>18141</v>
      </c>
      <c r="I251" s="33">
        <f t="shared" si="9"/>
        <v>1872298</v>
      </c>
    </row>
    <row r="252" spans="1:9" s="4" customFormat="1" x14ac:dyDescent="0.25">
      <c r="A252" s="247"/>
      <c r="B252" s="247"/>
      <c r="C252" s="247"/>
      <c r="D252" s="247"/>
      <c r="E252" s="6" t="s">
        <v>85</v>
      </c>
      <c r="F252" s="6" t="s">
        <v>258</v>
      </c>
      <c r="G252" s="33">
        <v>4517775</v>
      </c>
      <c r="H252" s="33">
        <v>18931</v>
      </c>
      <c r="I252" s="33">
        <f t="shared" si="9"/>
        <v>4536706</v>
      </c>
    </row>
    <row r="253" spans="1:9" s="4" customFormat="1" x14ac:dyDescent="0.25">
      <c r="A253" s="247"/>
      <c r="B253" s="247"/>
      <c r="C253" s="247"/>
      <c r="D253" s="247"/>
      <c r="E253" s="6" t="s">
        <v>86</v>
      </c>
      <c r="F253" s="6" t="s">
        <v>259</v>
      </c>
      <c r="G253" s="33">
        <v>1371940</v>
      </c>
      <c r="H253" s="33">
        <v>9501</v>
      </c>
      <c r="I253" s="33">
        <f t="shared" si="9"/>
        <v>1381441</v>
      </c>
    </row>
    <row r="254" spans="1:9" s="4" customFormat="1" x14ac:dyDescent="0.25">
      <c r="A254" s="247"/>
      <c r="B254" s="247"/>
      <c r="C254" s="247"/>
      <c r="D254" s="247"/>
      <c r="E254" s="6" t="s">
        <v>87</v>
      </c>
      <c r="F254" s="6" t="s">
        <v>260</v>
      </c>
      <c r="G254" s="33">
        <v>14500</v>
      </c>
      <c r="H254" s="33">
        <v>630</v>
      </c>
      <c r="I254" s="33">
        <f t="shared" si="9"/>
        <v>15130</v>
      </c>
    </row>
    <row r="255" spans="1:9" s="4" customFormat="1" x14ac:dyDescent="0.25">
      <c r="A255" s="247"/>
      <c r="B255" s="247"/>
      <c r="C255" s="247"/>
      <c r="D255" s="247"/>
      <c r="E255" s="6" t="s">
        <v>88</v>
      </c>
      <c r="F255" s="6" t="s">
        <v>261</v>
      </c>
      <c r="G255" s="33">
        <v>679745</v>
      </c>
      <c r="H255" s="33">
        <v>9157</v>
      </c>
      <c r="I255" s="33">
        <f t="shared" si="9"/>
        <v>688902</v>
      </c>
    </row>
    <row r="256" spans="1:9" s="4" customFormat="1" x14ac:dyDescent="0.25">
      <c r="A256" s="247"/>
      <c r="B256" s="247"/>
      <c r="C256" s="247"/>
      <c r="D256" s="247"/>
      <c r="E256" s="6" t="s">
        <v>123</v>
      </c>
      <c r="F256" s="6" t="s">
        <v>170</v>
      </c>
      <c r="G256" s="33">
        <v>1544007</v>
      </c>
      <c r="H256" s="33">
        <v>6076</v>
      </c>
      <c r="I256" s="33">
        <f t="shared" si="9"/>
        <v>1550083</v>
      </c>
    </row>
    <row r="257" spans="1:9" s="4" customFormat="1" x14ac:dyDescent="0.25">
      <c r="A257" s="247"/>
      <c r="B257" s="247"/>
      <c r="C257" s="247"/>
      <c r="D257" s="247"/>
      <c r="E257" s="6" t="s">
        <v>143</v>
      </c>
      <c r="F257" s="6" t="s">
        <v>262</v>
      </c>
      <c r="G257" s="33">
        <v>1170342</v>
      </c>
      <c r="H257" s="33">
        <v>11270</v>
      </c>
      <c r="I257" s="33">
        <f t="shared" si="9"/>
        <v>1181612</v>
      </c>
    </row>
    <row r="258" spans="1:9" s="4" customFormat="1" x14ac:dyDescent="0.25">
      <c r="A258" s="247"/>
      <c r="B258" s="247"/>
      <c r="C258" s="247"/>
      <c r="D258" s="247"/>
      <c r="E258" s="6" t="s">
        <v>144</v>
      </c>
      <c r="F258" s="6" t="s">
        <v>132</v>
      </c>
      <c r="G258" s="33">
        <v>1845125</v>
      </c>
      <c r="H258" s="33">
        <v>34697</v>
      </c>
      <c r="I258" s="33">
        <f t="shared" si="9"/>
        <v>1879822</v>
      </c>
    </row>
    <row r="259" spans="1:9" s="4" customFormat="1" x14ac:dyDescent="0.25">
      <c r="A259" s="247"/>
      <c r="B259" s="247"/>
      <c r="C259" s="247"/>
      <c r="D259" s="247"/>
      <c r="E259" s="6" t="s">
        <v>145</v>
      </c>
      <c r="F259" s="6" t="s">
        <v>171</v>
      </c>
      <c r="G259" s="33">
        <v>353794</v>
      </c>
      <c r="H259" s="33">
        <v>-9125</v>
      </c>
      <c r="I259" s="33">
        <f t="shared" si="9"/>
        <v>344669</v>
      </c>
    </row>
    <row r="260" spans="1:9" s="4" customFormat="1" x14ac:dyDescent="0.25">
      <c r="A260" s="247"/>
      <c r="B260" s="247"/>
      <c r="C260" s="247"/>
      <c r="D260" s="247"/>
      <c r="E260" s="6" t="s">
        <v>146</v>
      </c>
      <c r="F260" s="6" t="s">
        <v>166</v>
      </c>
      <c r="G260" s="33">
        <v>603898</v>
      </c>
      <c r="H260" s="33">
        <v>-14663</v>
      </c>
      <c r="I260" s="33">
        <f t="shared" si="9"/>
        <v>589235</v>
      </c>
    </row>
    <row r="261" spans="1:9" s="4" customFormat="1" x14ac:dyDescent="0.25">
      <c r="A261" s="247"/>
      <c r="B261" s="247"/>
      <c r="C261" s="247"/>
      <c r="D261" s="247"/>
      <c r="E261" s="6" t="s">
        <v>493</v>
      </c>
      <c r="F261" s="6" t="s">
        <v>492</v>
      </c>
      <c r="G261" s="33">
        <v>387023</v>
      </c>
      <c r="H261" s="33">
        <v>1917</v>
      </c>
      <c r="I261" s="33">
        <f t="shared" si="9"/>
        <v>388940</v>
      </c>
    </row>
    <row r="262" spans="1:9" s="4" customFormat="1" x14ac:dyDescent="0.25">
      <c r="A262" s="247"/>
      <c r="B262" s="247"/>
      <c r="C262" s="247"/>
      <c r="D262" s="247"/>
      <c r="E262" s="6" t="s">
        <v>491</v>
      </c>
      <c r="F262" s="6" t="s">
        <v>490</v>
      </c>
      <c r="G262" s="33">
        <v>94002</v>
      </c>
      <c r="H262" s="33">
        <v>2000</v>
      </c>
      <c r="I262" s="33">
        <f t="shared" si="9"/>
        <v>96002</v>
      </c>
    </row>
    <row r="263" spans="1:9" s="4" customFormat="1" x14ac:dyDescent="0.25">
      <c r="A263" s="247"/>
      <c r="B263" s="247"/>
      <c r="C263" s="247"/>
      <c r="D263" s="247"/>
      <c r="E263" s="6" t="s">
        <v>489</v>
      </c>
      <c r="F263" s="6" t="s">
        <v>488</v>
      </c>
      <c r="G263" s="33">
        <v>569854</v>
      </c>
      <c r="H263" s="33">
        <v>2237</v>
      </c>
      <c r="I263" s="33">
        <f t="shared" si="9"/>
        <v>572091</v>
      </c>
    </row>
    <row r="264" spans="1:9" s="4" customFormat="1" x14ac:dyDescent="0.25">
      <c r="A264" s="247"/>
      <c r="B264" s="247"/>
      <c r="C264" s="247"/>
      <c r="D264" s="247"/>
      <c r="E264" s="6">
        <v>9230</v>
      </c>
      <c r="F264" s="6" t="s">
        <v>540</v>
      </c>
      <c r="G264" s="33">
        <v>13983</v>
      </c>
      <c r="H264" s="33">
        <v>52572</v>
      </c>
      <c r="I264" s="33">
        <f t="shared" si="9"/>
        <v>66555</v>
      </c>
    </row>
    <row r="265" spans="1:9" s="4" customFormat="1" x14ac:dyDescent="0.25">
      <c r="A265" s="247"/>
      <c r="B265" s="247"/>
      <c r="C265" s="247"/>
      <c r="D265" s="247"/>
      <c r="E265" s="6" t="s">
        <v>89</v>
      </c>
      <c r="F265" s="6" t="s">
        <v>227</v>
      </c>
      <c r="G265" s="33">
        <v>108728</v>
      </c>
      <c r="H265" s="33"/>
      <c r="I265" s="33">
        <f t="shared" ref="I265:I297" si="10">G265+H265</f>
        <v>108728</v>
      </c>
    </row>
    <row r="266" spans="1:9" s="4" customFormat="1" x14ac:dyDescent="0.25">
      <c r="A266" s="247"/>
      <c r="B266" s="247"/>
      <c r="C266" s="247"/>
      <c r="D266" s="247"/>
      <c r="E266" s="6">
        <v>9232</v>
      </c>
      <c r="F266" s="6" t="s">
        <v>541</v>
      </c>
      <c r="G266" s="33">
        <v>44658</v>
      </c>
      <c r="H266" s="33"/>
      <c r="I266" s="33">
        <f t="shared" si="10"/>
        <v>44658</v>
      </c>
    </row>
    <row r="267" spans="1:9" s="4" customFormat="1" x14ac:dyDescent="0.25">
      <c r="A267" s="247"/>
      <c r="B267" s="247"/>
      <c r="C267" s="247" t="s">
        <v>90</v>
      </c>
      <c r="D267" s="247" t="s">
        <v>296</v>
      </c>
      <c r="E267" s="6" t="s">
        <v>91</v>
      </c>
      <c r="F267" s="6" t="s">
        <v>1125</v>
      </c>
      <c r="G267" s="33">
        <v>1306729</v>
      </c>
      <c r="H267" s="33">
        <v>-5521</v>
      </c>
      <c r="I267" s="33">
        <f t="shared" si="10"/>
        <v>1301208</v>
      </c>
    </row>
    <row r="268" spans="1:9" s="4" customFormat="1" x14ac:dyDescent="0.25">
      <c r="A268" s="247"/>
      <c r="B268" s="247"/>
      <c r="C268" s="247"/>
      <c r="D268" s="247"/>
      <c r="E268" s="6" t="s">
        <v>124</v>
      </c>
      <c r="F268" s="6" t="s">
        <v>125</v>
      </c>
      <c r="G268" s="33">
        <v>261165</v>
      </c>
      <c r="H268" s="33">
        <v>4139</v>
      </c>
      <c r="I268" s="33">
        <f t="shared" si="10"/>
        <v>265304</v>
      </c>
    </row>
    <row r="269" spans="1:9" s="4" customFormat="1" x14ac:dyDescent="0.25">
      <c r="A269" s="247"/>
      <c r="B269" s="247"/>
      <c r="C269" s="247"/>
      <c r="D269" s="247"/>
      <c r="E269" s="6" t="s">
        <v>93</v>
      </c>
      <c r="F269" s="6" t="s">
        <v>92</v>
      </c>
      <c r="G269" s="33">
        <v>627555</v>
      </c>
      <c r="H269" s="33">
        <v>24106</v>
      </c>
      <c r="I269" s="33">
        <f t="shared" si="10"/>
        <v>651661</v>
      </c>
    </row>
    <row r="270" spans="1:9" s="4" customFormat="1" x14ac:dyDescent="0.25">
      <c r="A270" s="247"/>
      <c r="B270" s="247"/>
      <c r="C270" s="247"/>
      <c r="D270" s="247"/>
      <c r="E270" s="6" t="s">
        <v>94</v>
      </c>
      <c r="F270" s="6" t="s">
        <v>602</v>
      </c>
      <c r="G270" s="33">
        <v>1587986</v>
      </c>
      <c r="H270" s="33">
        <v>17607</v>
      </c>
      <c r="I270" s="33">
        <f t="shared" si="10"/>
        <v>1605593</v>
      </c>
    </row>
    <row r="271" spans="1:9" s="4" customFormat="1" x14ac:dyDescent="0.25">
      <c r="A271" s="247"/>
      <c r="B271" s="247"/>
      <c r="C271" s="247"/>
      <c r="D271" s="247"/>
      <c r="E271" s="6" t="s">
        <v>147</v>
      </c>
      <c r="F271" s="6" t="s">
        <v>601</v>
      </c>
      <c r="G271" s="33">
        <v>258809</v>
      </c>
      <c r="H271" s="33">
        <v>-7</v>
      </c>
      <c r="I271" s="33">
        <f t="shared" si="10"/>
        <v>258802</v>
      </c>
    </row>
    <row r="272" spans="1:9" s="4" customFormat="1" x14ac:dyDescent="0.25">
      <c r="A272" s="247"/>
      <c r="B272" s="247"/>
      <c r="C272" s="247"/>
      <c r="D272" s="247"/>
      <c r="E272" s="6" t="s">
        <v>148</v>
      </c>
      <c r="F272" s="6" t="s">
        <v>600</v>
      </c>
      <c r="G272" s="33">
        <v>364686</v>
      </c>
      <c r="H272" s="33">
        <v>12131</v>
      </c>
      <c r="I272" s="33">
        <f t="shared" si="10"/>
        <v>376817</v>
      </c>
    </row>
    <row r="273" spans="1:9" s="4" customFormat="1" x14ac:dyDescent="0.25">
      <c r="A273" s="247"/>
      <c r="B273" s="247"/>
      <c r="C273" s="247"/>
      <c r="D273" s="247"/>
      <c r="E273" s="6" t="s">
        <v>149</v>
      </c>
      <c r="F273" s="6" t="s">
        <v>599</v>
      </c>
      <c r="G273" s="33">
        <v>85860</v>
      </c>
      <c r="H273" s="33">
        <v>1904</v>
      </c>
      <c r="I273" s="33">
        <f t="shared" si="10"/>
        <v>87764</v>
      </c>
    </row>
    <row r="274" spans="1:9" s="4" customFormat="1" ht="30" x14ac:dyDescent="0.25">
      <c r="A274" s="247"/>
      <c r="B274" s="247"/>
      <c r="C274" s="19" t="s">
        <v>542</v>
      </c>
      <c r="D274" s="19" t="s">
        <v>543</v>
      </c>
      <c r="E274" s="6">
        <v>9610</v>
      </c>
      <c r="F274" s="6" t="s">
        <v>544</v>
      </c>
      <c r="G274" s="33">
        <v>906562</v>
      </c>
      <c r="H274" s="33"/>
      <c r="I274" s="33">
        <f t="shared" si="10"/>
        <v>906562</v>
      </c>
    </row>
    <row r="275" spans="1:9" s="4" customFormat="1" ht="15" customHeight="1" x14ac:dyDescent="0.25">
      <c r="A275" s="247"/>
      <c r="B275" s="247"/>
      <c r="C275" s="248" t="s">
        <v>545</v>
      </c>
      <c r="D275" s="248" t="s">
        <v>546</v>
      </c>
      <c r="E275" s="6" t="s">
        <v>547</v>
      </c>
      <c r="F275" s="6" t="s">
        <v>548</v>
      </c>
      <c r="G275" s="33">
        <v>158589</v>
      </c>
      <c r="H275" s="33"/>
      <c r="I275" s="33">
        <f t="shared" si="10"/>
        <v>158589</v>
      </c>
    </row>
    <row r="276" spans="1:9" s="4" customFormat="1" x14ac:dyDescent="0.25">
      <c r="A276" s="247"/>
      <c r="B276" s="247"/>
      <c r="C276" s="250"/>
      <c r="D276" s="250"/>
      <c r="E276" s="6" t="s">
        <v>549</v>
      </c>
      <c r="F276" s="6" t="s">
        <v>550</v>
      </c>
      <c r="G276" s="33">
        <v>78731</v>
      </c>
      <c r="H276" s="33"/>
      <c r="I276" s="33">
        <f t="shared" si="10"/>
        <v>78731</v>
      </c>
    </row>
    <row r="277" spans="1:9" s="4" customFormat="1" x14ac:dyDescent="0.25">
      <c r="A277" s="247"/>
      <c r="B277" s="247"/>
      <c r="C277" s="250"/>
      <c r="D277" s="250"/>
      <c r="E277" s="6" t="s">
        <v>551</v>
      </c>
      <c r="F277" s="6" t="s">
        <v>552</v>
      </c>
      <c r="G277" s="33">
        <v>143462</v>
      </c>
      <c r="H277" s="33"/>
      <c r="I277" s="33">
        <f t="shared" si="10"/>
        <v>143462</v>
      </c>
    </row>
    <row r="278" spans="1:9" s="4" customFormat="1" x14ac:dyDescent="0.25">
      <c r="A278" s="247"/>
      <c r="B278" s="247"/>
      <c r="C278" s="250"/>
      <c r="D278" s="250"/>
      <c r="E278" s="6" t="s">
        <v>553</v>
      </c>
      <c r="F278" s="6" t="s">
        <v>554</v>
      </c>
      <c r="G278" s="33">
        <v>92913</v>
      </c>
      <c r="H278" s="33"/>
      <c r="I278" s="33">
        <f t="shared" si="10"/>
        <v>92913</v>
      </c>
    </row>
    <row r="279" spans="1:9" s="4" customFormat="1" ht="30" x14ac:dyDescent="0.25">
      <c r="A279" s="247"/>
      <c r="B279" s="247"/>
      <c r="C279" s="250"/>
      <c r="D279" s="250"/>
      <c r="E279" s="6" t="s">
        <v>555</v>
      </c>
      <c r="F279" s="6" t="s">
        <v>556</v>
      </c>
      <c r="G279" s="33">
        <v>51349</v>
      </c>
      <c r="H279" s="33"/>
      <c r="I279" s="33">
        <f t="shared" si="10"/>
        <v>51349</v>
      </c>
    </row>
    <row r="280" spans="1:9" s="4" customFormat="1" x14ac:dyDescent="0.25">
      <c r="A280" s="247"/>
      <c r="B280" s="247"/>
      <c r="C280" s="250"/>
      <c r="D280" s="250"/>
      <c r="E280" s="6" t="s">
        <v>557</v>
      </c>
      <c r="F280" s="6" t="s">
        <v>558</v>
      </c>
      <c r="G280" s="33">
        <v>93546</v>
      </c>
      <c r="H280" s="33"/>
      <c r="I280" s="33">
        <f t="shared" si="10"/>
        <v>93546</v>
      </c>
    </row>
    <row r="281" spans="1:9" s="4" customFormat="1" x14ac:dyDescent="0.25">
      <c r="A281" s="247"/>
      <c r="B281" s="247"/>
      <c r="C281" s="250"/>
      <c r="D281" s="250"/>
      <c r="E281" s="6" t="s">
        <v>559</v>
      </c>
      <c r="F281" s="6" t="s">
        <v>560</v>
      </c>
      <c r="G281" s="33">
        <v>130204</v>
      </c>
      <c r="H281" s="33"/>
      <c r="I281" s="33">
        <f t="shared" si="10"/>
        <v>130204</v>
      </c>
    </row>
    <row r="282" spans="1:9" s="4" customFormat="1" x14ac:dyDescent="0.25">
      <c r="A282" s="247"/>
      <c r="B282" s="247"/>
      <c r="C282" s="250"/>
      <c r="D282" s="250"/>
      <c r="E282" s="6" t="s">
        <v>561</v>
      </c>
      <c r="F282" s="6" t="s">
        <v>562</v>
      </c>
      <c r="G282" s="33">
        <v>83000</v>
      </c>
      <c r="H282" s="33"/>
      <c r="I282" s="33">
        <f t="shared" si="10"/>
        <v>83000</v>
      </c>
    </row>
    <row r="283" spans="1:9" s="4" customFormat="1" x14ac:dyDescent="0.25">
      <c r="A283" s="247"/>
      <c r="B283" s="247"/>
      <c r="C283" s="250"/>
      <c r="D283" s="250"/>
      <c r="E283" s="6" t="s">
        <v>563</v>
      </c>
      <c r="F283" s="6" t="s">
        <v>564</v>
      </c>
      <c r="G283" s="33">
        <v>98201</v>
      </c>
      <c r="H283" s="33"/>
      <c r="I283" s="33">
        <f t="shared" si="10"/>
        <v>98201</v>
      </c>
    </row>
    <row r="284" spans="1:9" s="4" customFormat="1" x14ac:dyDescent="0.25">
      <c r="A284" s="247"/>
      <c r="B284" s="247"/>
      <c r="C284" s="250"/>
      <c r="D284" s="250"/>
      <c r="E284" s="6" t="s">
        <v>565</v>
      </c>
      <c r="F284" s="6" t="s">
        <v>566</v>
      </c>
      <c r="G284" s="33">
        <v>92000</v>
      </c>
      <c r="H284" s="33"/>
      <c r="I284" s="33">
        <f t="shared" si="10"/>
        <v>92000</v>
      </c>
    </row>
    <row r="285" spans="1:9" s="4" customFormat="1" x14ac:dyDescent="0.25">
      <c r="A285" s="247"/>
      <c r="B285" s="247"/>
      <c r="C285" s="250"/>
      <c r="D285" s="250"/>
      <c r="E285" s="6" t="s">
        <v>567</v>
      </c>
      <c r="F285" s="6" t="s">
        <v>568</v>
      </c>
      <c r="G285" s="33">
        <v>56776</v>
      </c>
      <c r="H285" s="33"/>
      <c r="I285" s="33">
        <f t="shared" si="10"/>
        <v>56776</v>
      </c>
    </row>
    <row r="286" spans="1:9" s="4" customFormat="1" ht="30" x14ac:dyDescent="0.25">
      <c r="A286" s="247"/>
      <c r="B286" s="247"/>
      <c r="C286" s="250"/>
      <c r="D286" s="250"/>
      <c r="E286" s="6" t="s">
        <v>569</v>
      </c>
      <c r="F286" s="6" t="s">
        <v>570</v>
      </c>
      <c r="G286" s="33">
        <v>35000</v>
      </c>
      <c r="H286" s="33"/>
      <c r="I286" s="33">
        <f t="shared" si="10"/>
        <v>35000</v>
      </c>
    </row>
    <row r="287" spans="1:9" s="4" customFormat="1" x14ac:dyDescent="0.25">
      <c r="A287" s="247"/>
      <c r="B287" s="247"/>
      <c r="C287" s="250"/>
      <c r="D287" s="250"/>
      <c r="E287" s="6" t="s">
        <v>571</v>
      </c>
      <c r="F287" s="6" t="s">
        <v>572</v>
      </c>
      <c r="G287" s="33">
        <v>130000</v>
      </c>
      <c r="H287" s="33"/>
      <c r="I287" s="33">
        <f t="shared" si="10"/>
        <v>130000</v>
      </c>
    </row>
    <row r="288" spans="1:9" s="4" customFormat="1" ht="30" x14ac:dyDescent="0.25">
      <c r="A288" s="247"/>
      <c r="B288" s="247"/>
      <c r="C288" s="250"/>
      <c r="D288" s="250"/>
      <c r="E288" s="6" t="s">
        <v>573</v>
      </c>
      <c r="F288" s="6" t="s">
        <v>574</v>
      </c>
      <c r="G288" s="33">
        <v>200999</v>
      </c>
      <c r="H288" s="33"/>
      <c r="I288" s="33">
        <f t="shared" si="10"/>
        <v>200999</v>
      </c>
    </row>
    <row r="289" spans="1:9" s="4" customFormat="1" x14ac:dyDescent="0.25">
      <c r="A289" s="247"/>
      <c r="B289" s="247"/>
      <c r="C289" s="250"/>
      <c r="D289" s="250"/>
      <c r="E289" s="6" t="s">
        <v>575</v>
      </c>
      <c r="F289" s="6" t="s">
        <v>576</v>
      </c>
      <c r="G289" s="33">
        <v>197193</v>
      </c>
      <c r="H289" s="33"/>
      <c r="I289" s="33">
        <f t="shared" si="10"/>
        <v>197193</v>
      </c>
    </row>
    <row r="290" spans="1:9" s="4" customFormat="1" x14ac:dyDescent="0.25">
      <c r="A290" s="247"/>
      <c r="B290" s="247"/>
      <c r="C290" s="250"/>
      <c r="D290" s="250"/>
      <c r="E290" s="6" t="s">
        <v>577</v>
      </c>
      <c r="F290" s="6" t="s">
        <v>578</v>
      </c>
      <c r="G290" s="33">
        <v>338043</v>
      </c>
      <c r="H290" s="33"/>
      <c r="I290" s="33">
        <f t="shared" si="10"/>
        <v>338043</v>
      </c>
    </row>
    <row r="291" spans="1:9" s="4" customFormat="1" x14ac:dyDescent="0.25">
      <c r="A291" s="247"/>
      <c r="B291" s="247"/>
      <c r="C291" s="250"/>
      <c r="D291" s="250"/>
      <c r="E291" s="6" t="s">
        <v>579</v>
      </c>
      <c r="F291" s="6" t="s">
        <v>580</v>
      </c>
      <c r="G291" s="33">
        <v>80460</v>
      </c>
      <c r="H291" s="33"/>
      <c r="I291" s="33">
        <f t="shared" si="10"/>
        <v>80460</v>
      </c>
    </row>
    <row r="292" spans="1:9" s="4" customFormat="1" x14ac:dyDescent="0.25">
      <c r="A292" s="247"/>
      <c r="B292" s="247"/>
      <c r="C292" s="250"/>
      <c r="D292" s="250"/>
      <c r="E292" s="6" t="s">
        <v>581</v>
      </c>
      <c r="F292" s="6" t="s">
        <v>582</v>
      </c>
      <c r="G292" s="33">
        <v>45425</v>
      </c>
      <c r="H292" s="33"/>
      <c r="I292" s="33">
        <f t="shared" si="10"/>
        <v>45425</v>
      </c>
    </row>
    <row r="293" spans="1:9" s="4" customFormat="1" x14ac:dyDescent="0.25">
      <c r="A293" s="247"/>
      <c r="B293" s="247"/>
      <c r="C293" s="250"/>
      <c r="D293" s="250"/>
      <c r="E293" s="6" t="s">
        <v>583</v>
      </c>
      <c r="F293" s="6" t="s">
        <v>584</v>
      </c>
      <c r="G293" s="33">
        <v>119375</v>
      </c>
      <c r="H293" s="33"/>
      <c r="I293" s="33">
        <f t="shared" si="10"/>
        <v>119375</v>
      </c>
    </row>
    <row r="294" spans="1:9" s="4" customFormat="1" x14ac:dyDescent="0.25">
      <c r="A294" s="247"/>
      <c r="B294" s="247"/>
      <c r="C294" s="250"/>
      <c r="D294" s="250"/>
      <c r="E294" s="6" t="s">
        <v>585</v>
      </c>
      <c r="F294" s="6" t="s">
        <v>586</v>
      </c>
      <c r="G294" s="33">
        <v>125604</v>
      </c>
      <c r="H294" s="33"/>
      <c r="I294" s="33">
        <f t="shared" si="10"/>
        <v>125604</v>
      </c>
    </row>
    <row r="295" spans="1:9" s="4" customFormat="1" x14ac:dyDescent="0.25">
      <c r="A295" s="247"/>
      <c r="B295" s="247"/>
      <c r="C295" s="250"/>
      <c r="D295" s="250"/>
      <c r="E295" s="6" t="s">
        <v>587</v>
      </c>
      <c r="F295" s="6" t="s">
        <v>588</v>
      </c>
      <c r="G295" s="33">
        <v>164028</v>
      </c>
      <c r="H295" s="33"/>
      <c r="I295" s="33">
        <f t="shared" si="10"/>
        <v>164028</v>
      </c>
    </row>
    <row r="296" spans="1:9" s="4" customFormat="1" x14ac:dyDescent="0.25">
      <c r="A296" s="247"/>
      <c r="B296" s="247"/>
      <c r="C296" s="250"/>
      <c r="D296" s="250"/>
      <c r="E296" s="6" t="s">
        <v>589</v>
      </c>
      <c r="F296" s="6" t="s">
        <v>590</v>
      </c>
      <c r="G296" s="33">
        <v>70393</v>
      </c>
      <c r="H296" s="33"/>
      <c r="I296" s="33">
        <f t="shared" si="10"/>
        <v>70393</v>
      </c>
    </row>
    <row r="297" spans="1:9" s="4" customFormat="1" ht="30" x14ac:dyDescent="0.25">
      <c r="A297" s="247"/>
      <c r="B297" s="247"/>
      <c r="C297" s="251"/>
      <c r="D297" s="251"/>
      <c r="E297" s="6" t="s">
        <v>655</v>
      </c>
      <c r="F297" s="6" t="s">
        <v>656</v>
      </c>
      <c r="G297" s="33">
        <v>1660</v>
      </c>
      <c r="H297" s="33"/>
      <c r="I297" s="33">
        <f t="shared" si="10"/>
        <v>1660</v>
      </c>
    </row>
    <row r="298" spans="1:9" s="4" customFormat="1" ht="30" x14ac:dyDescent="0.25">
      <c r="A298" s="247"/>
      <c r="B298" s="247"/>
      <c r="C298" s="19" t="s">
        <v>591</v>
      </c>
      <c r="D298" s="19" t="s">
        <v>592</v>
      </c>
      <c r="E298" s="6">
        <v>9630</v>
      </c>
      <c r="F298" s="6" t="s">
        <v>593</v>
      </c>
      <c r="G298" s="33">
        <v>1470</v>
      </c>
      <c r="H298" s="33"/>
      <c r="I298" s="33">
        <f t="shared" ref="I298:I299" si="11">G298+H298</f>
        <v>1470</v>
      </c>
    </row>
    <row r="299" spans="1:9" s="4" customFormat="1" x14ac:dyDescent="0.25">
      <c r="A299" s="247"/>
      <c r="B299" s="247"/>
      <c r="C299" s="247" t="s">
        <v>95</v>
      </c>
      <c r="D299" s="247" t="s">
        <v>96</v>
      </c>
      <c r="E299" s="6" t="s">
        <v>97</v>
      </c>
      <c r="F299" s="6" t="s">
        <v>619</v>
      </c>
      <c r="G299" s="33">
        <v>1038547</v>
      </c>
      <c r="H299" s="33">
        <v>206409</v>
      </c>
      <c r="I299" s="33">
        <f t="shared" si="11"/>
        <v>1244956</v>
      </c>
    </row>
    <row r="300" spans="1:9" s="4" customFormat="1" ht="0.6" customHeight="1" x14ac:dyDescent="0.25">
      <c r="A300" s="247"/>
      <c r="B300" s="247"/>
      <c r="C300" s="247"/>
      <c r="D300" s="247"/>
      <c r="E300" s="6" t="s">
        <v>113</v>
      </c>
      <c r="F300" s="6" t="s">
        <v>263</v>
      </c>
      <c r="G300" s="33"/>
      <c r="H300" s="33"/>
      <c r="I300" s="33"/>
    </row>
    <row r="301" spans="1:9" s="4" customFormat="1" x14ac:dyDescent="0.25">
      <c r="A301" s="247" t="s">
        <v>264</v>
      </c>
      <c r="B301" s="247" t="s">
        <v>99</v>
      </c>
      <c r="C301" s="270" t="s">
        <v>285</v>
      </c>
      <c r="D301" s="271"/>
      <c r="E301" s="271"/>
      <c r="F301" s="272"/>
      <c r="G301" s="32">
        <f>SUM(G302:G313)</f>
        <v>8219112</v>
      </c>
      <c r="H301" s="32">
        <f>SUM(H302:H313)</f>
        <v>-60000</v>
      </c>
      <c r="I301" s="32">
        <f>SUM(I302:I313)</f>
        <v>8159112</v>
      </c>
    </row>
    <row r="302" spans="1:9" s="4" customFormat="1" x14ac:dyDescent="0.25">
      <c r="A302" s="247"/>
      <c r="B302" s="247"/>
      <c r="C302" s="247" t="s">
        <v>98</v>
      </c>
      <c r="D302" s="247" t="s">
        <v>297</v>
      </c>
      <c r="E302" s="6" t="s">
        <v>100</v>
      </c>
      <c r="F302" s="6" t="s">
        <v>265</v>
      </c>
      <c r="G302" s="33">
        <v>3414752</v>
      </c>
      <c r="H302" s="33">
        <v>-60000</v>
      </c>
      <c r="I302" s="33">
        <f t="shared" ref="I302:I313" si="12">G302+H302</f>
        <v>3354752</v>
      </c>
    </row>
    <row r="303" spans="1:9" s="4" customFormat="1" hidden="1" x14ac:dyDescent="0.25">
      <c r="A303" s="247"/>
      <c r="B303" s="247"/>
      <c r="C303" s="247"/>
      <c r="D303" s="247"/>
      <c r="E303" s="6" t="s">
        <v>594</v>
      </c>
      <c r="F303" s="6" t="s">
        <v>595</v>
      </c>
      <c r="G303" s="33"/>
      <c r="H303" s="33"/>
      <c r="I303" s="33">
        <f t="shared" si="12"/>
        <v>0</v>
      </c>
    </row>
    <row r="304" spans="1:9" s="4" customFormat="1" x14ac:dyDescent="0.25">
      <c r="A304" s="247"/>
      <c r="B304" s="247"/>
      <c r="C304" s="247"/>
      <c r="D304" s="247"/>
      <c r="E304" s="6" t="s">
        <v>596</v>
      </c>
      <c r="F304" s="6" t="s">
        <v>597</v>
      </c>
      <c r="G304" s="33">
        <v>197478</v>
      </c>
      <c r="H304" s="33"/>
      <c r="I304" s="33">
        <f t="shared" si="12"/>
        <v>197478</v>
      </c>
    </row>
    <row r="305" spans="1:9" s="4" customFormat="1" x14ac:dyDescent="0.25">
      <c r="A305" s="247"/>
      <c r="B305" s="247"/>
      <c r="C305" s="247"/>
      <c r="D305" s="247"/>
      <c r="E305" s="6" t="s">
        <v>110</v>
      </c>
      <c r="F305" s="6" t="s">
        <v>266</v>
      </c>
      <c r="G305" s="33">
        <v>1227723</v>
      </c>
      <c r="H305" s="33"/>
      <c r="I305" s="33">
        <f t="shared" si="12"/>
        <v>1227723</v>
      </c>
    </row>
    <row r="306" spans="1:9" s="4" customFormat="1" ht="30" x14ac:dyDescent="0.25">
      <c r="A306" s="247"/>
      <c r="B306" s="247"/>
      <c r="C306" s="247"/>
      <c r="D306" s="247"/>
      <c r="E306" s="6" t="s">
        <v>101</v>
      </c>
      <c r="F306" s="6" t="s">
        <v>267</v>
      </c>
      <c r="G306" s="33">
        <v>1101135</v>
      </c>
      <c r="H306" s="33"/>
      <c r="I306" s="33">
        <f t="shared" si="12"/>
        <v>1101135</v>
      </c>
    </row>
    <row r="307" spans="1:9" s="4" customFormat="1" x14ac:dyDescent="0.25">
      <c r="A307" s="247"/>
      <c r="B307" s="247"/>
      <c r="C307" s="247"/>
      <c r="D307" s="247"/>
      <c r="E307" s="6" t="s">
        <v>114</v>
      </c>
      <c r="F307" s="6" t="s">
        <v>268</v>
      </c>
      <c r="G307" s="33">
        <v>17327</v>
      </c>
      <c r="H307" s="33"/>
      <c r="I307" s="33">
        <f t="shared" si="12"/>
        <v>17327</v>
      </c>
    </row>
    <row r="308" spans="1:9" s="4" customFormat="1" x14ac:dyDescent="0.25">
      <c r="A308" s="247"/>
      <c r="B308" s="247"/>
      <c r="C308" s="247"/>
      <c r="D308" s="247"/>
      <c r="E308" s="6" t="s">
        <v>102</v>
      </c>
      <c r="F308" s="6" t="s">
        <v>174</v>
      </c>
      <c r="G308" s="33">
        <v>375856</v>
      </c>
      <c r="H308" s="33">
        <v>5000</v>
      </c>
      <c r="I308" s="33">
        <f t="shared" si="12"/>
        <v>380856</v>
      </c>
    </row>
    <row r="309" spans="1:9" s="4" customFormat="1" x14ac:dyDescent="0.25">
      <c r="A309" s="247"/>
      <c r="B309" s="247"/>
      <c r="C309" s="247"/>
      <c r="D309" s="247"/>
      <c r="E309" s="6" t="s">
        <v>177</v>
      </c>
      <c r="F309" s="6" t="s">
        <v>269</v>
      </c>
      <c r="G309" s="33">
        <v>109014</v>
      </c>
      <c r="H309" s="33">
        <v>-13500</v>
      </c>
      <c r="I309" s="33">
        <f t="shared" si="12"/>
        <v>95514</v>
      </c>
    </row>
    <row r="310" spans="1:9" s="4" customFormat="1" x14ac:dyDescent="0.25">
      <c r="A310" s="247"/>
      <c r="B310" s="247"/>
      <c r="C310" s="247"/>
      <c r="D310" s="247"/>
      <c r="E310" s="6" t="s">
        <v>126</v>
      </c>
      <c r="F310" s="6" t="s">
        <v>173</v>
      </c>
      <c r="G310" s="33">
        <v>395259</v>
      </c>
      <c r="H310" s="33">
        <v>3500</v>
      </c>
      <c r="I310" s="33">
        <f t="shared" si="12"/>
        <v>398759</v>
      </c>
    </row>
    <row r="311" spans="1:9" s="4" customFormat="1" x14ac:dyDescent="0.25">
      <c r="A311" s="247"/>
      <c r="B311" s="247"/>
      <c r="C311" s="247"/>
      <c r="D311" s="247"/>
      <c r="E311" s="6" t="s">
        <v>139</v>
      </c>
      <c r="F311" s="6" t="s">
        <v>172</v>
      </c>
      <c r="G311" s="33">
        <v>352231</v>
      </c>
      <c r="H311" s="33"/>
      <c r="I311" s="33">
        <f t="shared" si="12"/>
        <v>352231</v>
      </c>
    </row>
    <row r="312" spans="1:9" s="4" customFormat="1" hidden="1" x14ac:dyDescent="0.25">
      <c r="A312" s="247"/>
      <c r="B312" s="247"/>
      <c r="C312" s="247"/>
      <c r="D312" s="247"/>
      <c r="E312" s="6" t="s">
        <v>140</v>
      </c>
      <c r="F312" s="6" t="s">
        <v>176</v>
      </c>
      <c r="G312" s="33"/>
      <c r="H312" s="33"/>
      <c r="I312" s="33">
        <f t="shared" si="12"/>
        <v>0</v>
      </c>
    </row>
    <row r="313" spans="1:9" s="4" customFormat="1" x14ac:dyDescent="0.25">
      <c r="A313" s="247"/>
      <c r="B313" s="247"/>
      <c r="C313" s="247"/>
      <c r="D313" s="247"/>
      <c r="E313" s="6" t="s">
        <v>164</v>
      </c>
      <c r="F313" s="6" t="s">
        <v>175</v>
      </c>
      <c r="G313" s="33">
        <v>1028337</v>
      </c>
      <c r="H313" s="33">
        <v>5000</v>
      </c>
      <c r="I313" s="33">
        <f t="shared" si="12"/>
        <v>1033337</v>
      </c>
    </row>
    <row r="314" spans="1:9" s="4" customFormat="1" x14ac:dyDescent="0.25">
      <c r="A314" s="247" t="s">
        <v>487</v>
      </c>
      <c r="B314" s="247" t="s">
        <v>486</v>
      </c>
      <c r="C314" s="270" t="s">
        <v>285</v>
      </c>
      <c r="D314" s="271"/>
      <c r="E314" s="271"/>
      <c r="F314" s="272"/>
      <c r="G314" s="32">
        <f>G315</f>
        <v>400891</v>
      </c>
      <c r="H314" s="32">
        <f>H315</f>
        <v>0</v>
      </c>
      <c r="I314" s="32">
        <f>I315</f>
        <v>400891</v>
      </c>
    </row>
    <row r="315" spans="1:9" s="4" customFormat="1" ht="30" x14ac:dyDescent="0.25">
      <c r="A315" s="247"/>
      <c r="B315" s="247"/>
      <c r="C315" s="19" t="s">
        <v>487</v>
      </c>
      <c r="D315" s="19" t="s">
        <v>486</v>
      </c>
      <c r="E315" s="6" t="s">
        <v>485</v>
      </c>
      <c r="F315" s="6" t="s">
        <v>484</v>
      </c>
      <c r="G315" s="33">
        <v>400891</v>
      </c>
      <c r="H315" s="33"/>
      <c r="I315" s="33">
        <f>G315+H315</f>
        <v>400891</v>
      </c>
    </row>
    <row r="316" spans="1:9" x14ac:dyDescent="0.25">
      <c r="A316" s="21"/>
      <c r="B316" s="18"/>
      <c r="C316" s="18"/>
      <c r="D316" s="18"/>
      <c r="E316" s="14"/>
      <c r="F316" s="13"/>
      <c r="G316" s="30"/>
    </row>
    <row r="317" spans="1:9" s="39" customFormat="1" ht="17.399999999999999" x14ac:dyDescent="0.3">
      <c r="A317" s="273" t="s">
        <v>103</v>
      </c>
      <c r="B317" s="274"/>
      <c r="C317" s="274"/>
      <c r="D317" s="274"/>
      <c r="E317" s="274"/>
      <c r="F317" s="274"/>
      <c r="G317" s="275"/>
      <c r="H317" s="56"/>
      <c r="I317" s="56"/>
    </row>
    <row r="318" spans="1:9" x14ac:dyDescent="0.25">
      <c r="A318" s="260" t="s">
        <v>526</v>
      </c>
      <c r="B318" s="261"/>
      <c r="C318" s="261"/>
      <c r="D318" s="261"/>
      <c r="E318" s="261"/>
      <c r="F318" s="262"/>
      <c r="G318" s="34">
        <v>2283508</v>
      </c>
      <c r="H318" s="66"/>
      <c r="I318" s="57">
        <f t="shared" ref="I318:I325" si="13">G318+H318</f>
        <v>2283508</v>
      </c>
    </row>
    <row r="319" spans="1:9" x14ac:dyDescent="0.25">
      <c r="A319" s="260" t="s">
        <v>527</v>
      </c>
      <c r="B319" s="261"/>
      <c r="C319" s="261"/>
      <c r="D319" s="261"/>
      <c r="E319" s="261"/>
      <c r="F319" s="262"/>
      <c r="G319" s="34">
        <v>3444576</v>
      </c>
      <c r="H319" s="66"/>
      <c r="I319" s="57">
        <f t="shared" si="13"/>
        <v>3444576</v>
      </c>
    </row>
    <row r="320" spans="1:9" x14ac:dyDescent="0.25">
      <c r="A320" s="260" t="s">
        <v>657</v>
      </c>
      <c r="B320" s="261"/>
      <c r="C320" s="261"/>
      <c r="D320" s="261"/>
      <c r="E320" s="261"/>
      <c r="F320" s="262"/>
      <c r="G320" s="34">
        <v>437239</v>
      </c>
      <c r="H320" s="66"/>
      <c r="I320" s="57">
        <f t="shared" si="13"/>
        <v>437239</v>
      </c>
    </row>
    <row r="321" spans="1:9" x14ac:dyDescent="0.25">
      <c r="A321" s="260" t="s">
        <v>104</v>
      </c>
      <c r="B321" s="261"/>
      <c r="C321" s="261"/>
      <c r="D321" s="261"/>
      <c r="E321" s="261"/>
      <c r="F321" s="262"/>
      <c r="G321" s="34">
        <v>161210</v>
      </c>
      <c r="H321" s="66"/>
      <c r="I321" s="57">
        <f t="shared" si="13"/>
        <v>161210</v>
      </c>
    </row>
    <row r="322" spans="1:9" x14ac:dyDescent="0.25">
      <c r="A322" s="282" t="s">
        <v>960</v>
      </c>
      <c r="B322" s="282"/>
      <c r="C322" s="282"/>
      <c r="D322" s="282"/>
      <c r="E322" s="282"/>
      <c r="F322" s="282"/>
      <c r="G322" s="65"/>
      <c r="H322" s="67">
        <v>21440</v>
      </c>
      <c r="I322" s="57">
        <f t="shared" si="13"/>
        <v>21440</v>
      </c>
    </row>
    <row r="323" spans="1:9" x14ac:dyDescent="0.25">
      <c r="A323" s="11"/>
      <c r="B323" s="263"/>
      <c r="C323" s="263"/>
      <c r="D323" s="263"/>
      <c r="E323" s="263"/>
      <c r="F323" s="263"/>
      <c r="G323" s="264"/>
      <c r="H323" s="66"/>
      <c r="I323" s="57">
        <f t="shared" si="13"/>
        <v>0</v>
      </c>
    </row>
    <row r="324" spans="1:9" x14ac:dyDescent="0.25">
      <c r="A324" s="260" t="s">
        <v>653</v>
      </c>
      <c r="B324" s="261"/>
      <c r="C324" s="261"/>
      <c r="D324" s="261"/>
      <c r="E324" s="261"/>
      <c r="F324" s="262"/>
      <c r="G324" s="34">
        <v>7970147</v>
      </c>
      <c r="H324" s="66"/>
      <c r="I324" s="57">
        <f t="shared" si="13"/>
        <v>7970147</v>
      </c>
    </row>
    <row r="325" spans="1:9" x14ac:dyDescent="0.25">
      <c r="A325" s="260" t="s">
        <v>654</v>
      </c>
      <c r="B325" s="261"/>
      <c r="C325" s="261"/>
      <c r="D325" s="261"/>
      <c r="E325" s="261"/>
      <c r="F325" s="262"/>
      <c r="G325" s="34">
        <v>34359</v>
      </c>
      <c r="H325" s="67">
        <f>H8-H142+H318-H319-H321-H322</f>
        <v>-10199</v>
      </c>
      <c r="I325" s="57">
        <f t="shared" si="13"/>
        <v>24160</v>
      </c>
    </row>
    <row r="326" spans="1:9" x14ac:dyDescent="0.25">
      <c r="C326" s="17"/>
      <c r="E326" s="10"/>
      <c r="I326" s="35"/>
    </row>
    <row r="327" spans="1:9" x14ac:dyDescent="0.25">
      <c r="C327" s="17"/>
      <c r="E327" s="10"/>
      <c r="I327" s="54"/>
    </row>
    <row r="328" spans="1:9" x14ac:dyDescent="0.25">
      <c r="C328" s="17"/>
      <c r="E328" s="10"/>
      <c r="H328" s="35"/>
      <c r="I328" s="54"/>
    </row>
    <row r="329" spans="1:9" x14ac:dyDescent="0.25">
      <c r="C329" s="17"/>
      <c r="E329" s="10"/>
      <c r="I329" s="54"/>
    </row>
    <row r="330" spans="1:9" x14ac:dyDescent="0.25">
      <c r="A330" s="24" t="s">
        <v>1026</v>
      </c>
      <c r="B330" s="20"/>
      <c r="C330" s="20"/>
      <c r="D330" s="20"/>
      <c r="E330" s="8"/>
      <c r="I330" s="35"/>
    </row>
    <row r="331" spans="1:9" x14ac:dyDescent="0.25">
      <c r="A331" s="20"/>
      <c r="B331" s="20"/>
      <c r="D331" s="20"/>
      <c r="E331" s="8"/>
    </row>
    <row r="332" spans="1:9" x14ac:dyDescent="0.25">
      <c r="A332" s="20"/>
      <c r="B332" s="20"/>
      <c r="D332" s="20"/>
      <c r="E332" s="8"/>
    </row>
    <row r="333" spans="1:9" x14ac:dyDescent="0.25">
      <c r="A333" s="20"/>
      <c r="B333" s="20"/>
      <c r="D333" s="20"/>
      <c r="E333" s="8"/>
    </row>
    <row r="334" spans="1:9" s="39" customFormat="1" ht="17.399999999999999" x14ac:dyDescent="0.3">
      <c r="A334" s="22"/>
      <c r="B334" s="23"/>
      <c r="C334" s="22"/>
      <c r="D334" s="300" t="s">
        <v>1025</v>
      </c>
      <c r="E334" s="301"/>
      <c r="F334" s="301"/>
      <c r="G334" s="301"/>
      <c r="H334" s="301"/>
      <c r="I334" s="301"/>
    </row>
    <row r="335" spans="1:9" x14ac:dyDescent="0.25">
      <c r="A335" s="20"/>
      <c r="B335" s="20"/>
      <c r="C335" s="20"/>
      <c r="D335" s="20"/>
      <c r="E335" s="8"/>
    </row>
    <row r="337" spans="2:5" x14ac:dyDescent="0.25">
      <c r="C337" s="20"/>
      <c r="D337" s="20"/>
      <c r="E337" s="8"/>
    </row>
    <row r="338" spans="2:5" x14ac:dyDescent="0.25">
      <c r="B338" s="20"/>
      <c r="C338" s="20"/>
      <c r="D338" s="9"/>
      <c r="E338" s="8"/>
    </row>
    <row r="339" spans="2:5" x14ac:dyDescent="0.25">
      <c r="B339" s="20"/>
      <c r="C339" s="20"/>
      <c r="D339" s="9"/>
      <c r="E339" s="8"/>
    </row>
    <row r="340" spans="2:5" x14ac:dyDescent="0.25">
      <c r="B340" s="20"/>
      <c r="C340" s="20"/>
      <c r="D340" s="9"/>
      <c r="E340" s="8"/>
    </row>
    <row r="341" spans="2:5" x14ac:dyDescent="0.25">
      <c r="B341" s="20"/>
      <c r="C341" s="20"/>
      <c r="D341" s="9"/>
      <c r="E341" s="8"/>
    </row>
    <row r="342" spans="2:5" x14ac:dyDescent="0.25">
      <c r="B342" s="20"/>
      <c r="C342" s="20"/>
      <c r="D342" s="20"/>
      <c r="E342" s="8"/>
    </row>
  </sheetData>
  <mergeCells count="173">
    <mergeCell ref="D334:I334"/>
    <mergeCell ref="A320:F320"/>
    <mergeCell ref="A322:F322"/>
    <mergeCell ref="A180:A197"/>
    <mergeCell ref="B180:B197"/>
    <mergeCell ref="B154:B157"/>
    <mergeCell ref="B158:B174"/>
    <mergeCell ref="C162:C170"/>
    <mergeCell ref="D162:D170"/>
    <mergeCell ref="A175:A179"/>
    <mergeCell ref="C199:C203"/>
    <mergeCell ref="A314:A315"/>
    <mergeCell ref="B314:B315"/>
    <mergeCell ref="A301:A313"/>
    <mergeCell ref="B301:B313"/>
    <mergeCell ref="C302:C313"/>
    <mergeCell ref="D302:D313"/>
    <mergeCell ref="A232:A300"/>
    <mergeCell ref="B232:B300"/>
    <mergeCell ref="C267:C273"/>
    <mergeCell ref="D233:D248"/>
    <mergeCell ref="C249:C266"/>
    <mergeCell ref="D267:D273"/>
    <mergeCell ref="D299:D300"/>
    <mergeCell ref="C233:C248"/>
    <mergeCell ref="A4:I4"/>
    <mergeCell ref="E1:I2"/>
    <mergeCell ref="A140:I140"/>
    <mergeCell ref="A109:I109"/>
    <mergeCell ref="A27:A40"/>
    <mergeCell ref="B27:B40"/>
    <mergeCell ref="C28:C40"/>
    <mergeCell ref="D28:D40"/>
    <mergeCell ref="C94:C95"/>
    <mergeCell ref="D94:D95"/>
    <mergeCell ref="A25:A26"/>
    <mergeCell ref="B25:B26"/>
    <mergeCell ref="E124:F124"/>
    <mergeCell ref="D126:D128"/>
    <mergeCell ref="E126:F126"/>
    <mergeCell ref="D115:D120"/>
    <mergeCell ref="E115:F115"/>
    <mergeCell ref="A111:F111"/>
    <mergeCell ref="A112:C114"/>
    <mergeCell ref="A115:C120"/>
    <mergeCell ref="A121:C123"/>
    <mergeCell ref="A126:C128"/>
    <mergeCell ref="A129:C133"/>
    <mergeCell ref="C99:C102"/>
    <mergeCell ref="A324:F324"/>
    <mergeCell ref="A325:F325"/>
    <mergeCell ref="B323:G323"/>
    <mergeCell ref="A141:B141"/>
    <mergeCell ref="C141:D141"/>
    <mergeCell ref="A142:F142"/>
    <mergeCell ref="C143:F143"/>
    <mergeCell ref="C154:F154"/>
    <mergeCell ref="C158:F158"/>
    <mergeCell ref="C175:F175"/>
    <mergeCell ref="C180:F180"/>
    <mergeCell ref="C198:F198"/>
    <mergeCell ref="C232:F232"/>
    <mergeCell ref="C301:F301"/>
    <mergeCell ref="C314:F314"/>
    <mergeCell ref="A319:F319"/>
    <mergeCell ref="A318:F318"/>
    <mergeCell ref="A317:G317"/>
    <mergeCell ref="A321:F321"/>
    <mergeCell ref="C181:C193"/>
    <mergeCell ref="D181:D193"/>
    <mergeCell ref="C195:C197"/>
    <mergeCell ref="D195:D197"/>
    <mergeCell ref="D249:D266"/>
    <mergeCell ref="C275:C297"/>
    <mergeCell ref="D275:D297"/>
    <mergeCell ref="B175:B179"/>
    <mergeCell ref="B198:B230"/>
    <mergeCell ref="C176:C177"/>
    <mergeCell ref="D176:D177"/>
    <mergeCell ref="C299:C300"/>
    <mergeCell ref="A154:A157"/>
    <mergeCell ref="A158:A174"/>
    <mergeCell ref="C171:C173"/>
    <mergeCell ref="D171:D173"/>
    <mergeCell ref="A198:A230"/>
    <mergeCell ref="C229:C231"/>
    <mergeCell ref="D229:D231"/>
    <mergeCell ref="D199:D203"/>
    <mergeCell ref="C204:C214"/>
    <mergeCell ref="D204:D214"/>
    <mergeCell ref="C155:C156"/>
    <mergeCell ref="D155:D156"/>
    <mergeCell ref="C215:C228"/>
    <mergeCell ref="D215:D228"/>
    <mergeCell ref="D99:D102"/>
    <mergeCell ref="C103:C107"/>
    <mergeCell ref="D103:D107"/>
    <mergeCell ref="C96:F96"/>
    <mergeCell ref="A80:A89"/>
    <mergeCell ref="B80:B89"/>
    <mergeCell ref="C81:C89"/>
    <mergeCell ref="A143:A153"/>
    <mergeCell ref="B143:B153"/>
    <mergeCell ref="C144:C149"/>
    <mergeCell ref="D144:D149"/>
    <mergeCell ref="C152:C153"/>
    <mergeCell ref="D152:D153"/>
    <mergeCell ref="A124:C125"/>
    <mergeCell ref="E134:F134"/>
    <mergeCell ref="D124:D125"/>
    <mergeCell ref="A41:A43"/>
    <mergeCell ref="B41:B43"/>
    <mergeCell ref="C42:C43"/>
    <mergeCell ref="D42:D43"/>
    <mergeCell ref="C41:F41"/>
    <mergeCell ref="D121:D123"/>
    <mergeCell ref="A134:C135"/>
    <mergeCell ref="A137:C138"/>
    <mergeCell ref="D129:D133"/>
    <mergeCell ref="D134:D135"/>
    <mergeCell ref="D137:D138"/>
    <mergeCell ref="E137:F137"/>
    <mergeCell ref="E129:F129"/>
    <mergeCell ref="A44:A79"/>
    <mergeCell ref="B44:B79"/>
    <mergeCell ref="C46:C76"/>
    <mergeCell ref="D46:D76"/>
    <mergeCell ref="C44:F44"/>
    <mergeCell ref="C77:C79"/>
    <mergeCell ref="D77:D79"/>
    <mergeCell ref="D81:D89"/>
    <mergeCell ref="C80:F80"/>
    <mergeCell ref="A110:D110"/>
    <mergeCell ref="E110:F110"/>
    <mergeCell ref="A6:G6"/>
    <mergeCell ref="A7:D7"/>
    <mergeCell ref="E7:F7"/>
    <mergeCell ref="A9:A11"/>
    <mergeCell ref="B9:B11"/>
    <mergeCell ref="C10:C11"/>
    <mergeCell ref="D10:D11"/>
    <mergeCell ref="C9:F9"/>
    <mergeCell ref="B19:B24"/>
    <mergeCell ref="C21:C23"/>
    <mergeCell ref="D21:D23"/>
    <mergeCell ref="C19:F19"/>
    <mergeCell ref="A12:A13"/>
    <mergeCell ref="B12:B13"/>
    <mergeCell ref="A14:A18"/>
    <mergeCell ref="A5:B5"/>
    <mergeCell ref="C25:F25"/>
    <mergeCell ref="C27:F27"/>
    <mergeCell ref="E121:F121"/>
    <mergeCell ref="D112:D114"/>
    <mergeCell ref="E112:F112"/>
    <mergeCell ref="A108:G108"/>
    <mergeCell ref="A93:A95"/>
    <mergeCell ref="B93:B95"/>
    <mergeCell ref="C90:F90"/>
    <mergeCell ref="C93:F93"/>
    <mergeCell ref="A96:A107"/>
    <mergeCell ref="B96:B107"/>
    <mergeCell ref="C97:C98"/>
    <mergeCell ref="D97:D98"/>
    <mergeCell ref="B14:B18"/>
    <mergeCell ref="C16:C18"/>
    <mergeCell ref="D16:D18"/>
    <mergeCell ref="C12:F12"/>
    <mergeCell ref="C14:F14"/>
    <mergeCell ref="A19:A24"/>
    <mergeCell ref="A8:F8"/>
    <mergeCell ref="A90:A92"/>
    <mergeCell ref="B90:B92"/>
  </mergeCells>
  <phoneticPr fontId="8" type="noConversion"/>
  <printOptions horizontalCentered="1"/>
  <pageMargins left="0.78740157480314965" right="0.19685039370078741" top="0.39370078740157483" bottom="0.39370078740157483" header="0.31496062992125984" footer="0.31496062992125984"/>
  <pageSetup paperSize="8" scale="39" fitToHeight="2" orientation="portrait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0F8D-D19A-459D-A533-8736A35F4B31}">
  <dimension ref="A1:W202"/>
  <sheetViews>
    <sheetView workbookViewId="0">
      <selection activeCell="F96" sqref="F96"/>
    </sheetView>
  </sheetViews>
  <sheetFormatPr defaultRowHeight="13.2" outlineLevelRow="2" x14ac:dyDescent="0.25"/>
  <cols>
    <col min="1" max="1" width="12.109375" customWidth="1"/>
    <col min="2" max="2" width="3.5546875" customWidth="1"/>
    <col min="3" max="3" width="5" customWidth="1"/>
    <col min="4" max="4" width="3" customWidth="1"/>
    <col min="5" max="5" width="6.21875" customWidth="1"/>
    <col min="6" max="6" width="15.77734375" customWidth="1"/>
    <col min="7" max="7" width="11.109375" customWidth="1"/>
    <col min="8" max="8" width="10.33203125" customWidth="1"/>
    <col min="10" max="10" width="8.5546875" customWidth="1"/>
    <col min="11" max="12" width="10.88671875" customWidth="1"/>
    <col min="13" max="13" width="11.109375" customWidth="1"/>
    <col min="14" max="14" width="10.6640625" customWidth="1"/>
    <col min="15" max="15" width="11.21875" customWidth="1"/>
    <col min="16" max="16" width="10.5546875" customWidth="1"/>
    <col min="17" max="17" width="11.88671875" customWidth="1"/>
    <col min="21" max="21" width="12.109375" customWidth="1"/>
    <col min="22" max="22" width="10.88671875" customWidth="1"/>
    <col min="23" max="23" width="9.6640625" customWidth="1"/>
  </cols>
  <sheetData>
    <row r="1" spans="1:23" x14ac:dyDescent="0.25">
      <c r="O1" s="169" t="s">
        <v>1021</v>
      </c>
      <c r="P1" s="169"/>
      <c r="Q1" s="169"/>
      <c r="R1" s="169"/>
      <c r="S1" s="169"/>
      <c r="T1" s="169"/>
      <c r="U1" s="169"/>
      <c r="V1" s="169"/>
      <c r="W1" s="169"/>
    </row>
    <row r="2" spans="1:23" x14ac:dyDescent="0.25">
      <c r="O2" s="169"/>
      <c r="P2" s="169"/>
      <c r="Q2" s="169"/>
      <c r="R2" s="169"/>
      <c r="S2" s="169"/>
      <c r="T2" s="169"/>
      <c r="U2" s="169"/>
      <c r="V2" s="169"/>
      <c r="W2" s="169"/>
    </row>
    <row r="3" spans="1:23" ht="17.399999999999999" x14ac:dyDescent="0.25">
      <c r="A3" s="148" t="s">
        <v>1022</v>
      </c>
      <c r="O3" s="169"/>
      <c r="P3" s="169"/>
      <c r="Q3" s="169"/>
      <c r="R3" s="169"/>
      <c r="S3" s="169"/>
      <c r="T3" s="169"/>
      <c r="U3" s="169"/>
      <c r="V3" s="169"/>
      <c r="W3" s="169"/>
    </row>
    <row r="4" spans="1:23" ht="13.8" thickBot="1" x14ac:dyDescent="0.3"/>
    <row r="5" spans="1:23" ht="26.4" customHeight="1" x14ac:dyDescent="0.25">
      <c r="A5" s="289" t="s">
        <v>271</v>
      </c>
      <c r="B5" s="283" t="s">
        <v>1018</v>
      </c>
      <c r="C5" s="291"/>
      <c r="D5" s="284"/>
      <c r="E5" s="283" t="s">
        <v>964</v>
      </c>
      <c r="F5" s="284"/>
      <c r="G5" s="168" t="s">
        <v>961</v>
      </c>
      <c r="H5" s="154" t="s">
        <v>179</v>
      </c>
      <c r="I5" s="154" t="s">
        <v>180</v>
      </c>
      <c r="J5" s="154" t="s">
        <v>181</v>
      </c>
      <c r="K5" s="154" t="s">
        <v>182</v>
      </c>
      <c r="L5" s="154" t="s">
        <v>183</v>
      </c>
      <c r="M5" s="154" t="s">
        <v>184</v>
      </c>
      <c r="N5" s="154" t="s">
        <v>185</v>
      </c>
      <c r="O5" s="154" t="s">
        <v>141</v>
      </c>
      <c r="P5" s="154" t="s">
        <v>188</v>
      </c>
      <c r="Q5" s="154" t="s">
        <v>189</v>
      </c>
      <c r="R5" s="154" t="s">
        <v>190</v>
      </c>
      <c r="S5" s="154" t="s">
        <v>191</v>
      </c>
      <c r="T5" s="154" t="s">
        <v>192</v>
      </c>
      <c r="U5" s="154" t="s">
        <v>193</v>
      </c>
      <c r="V5" s="154" t="s">
        <v>962</v>
      </c>
      <c r="W5" s="155" t="s">
        <v>194</v>
      </c>
    </row>
    <row r="6" spans="1:23" ht="119.4" thickBot="1" x14ac:dyDescent="0.3">
      <c r="A6" s="290"/>
      <c r="B6" s="285"/>
      <c r="C6" s="292"/>
      <c r="D6" s="286"/>
      <c r="E6" s="285"/>
      <c r="F6" s="286"/>
      <c r="G6" s="167" t="s">
        <v>1019</v>
      </c>
      <c r="H6" s="156" t="s">
        <v>272</v>
      </c>
      <c r="I6" s="156" t="s">
        <v>273</v>
      </c>
      <c r="J6" s="156" t="s">
        <v>274</v>
      </c>
      <c r="K6" s="156" t="s">
        <v>105</v>
      </c>
      <c r="L6" s="156" t="s">
        <v>270</v>
      </c>
      <c r="M6" s="156" t="s">
        <v>275</v>
      </c>
      <c r="N6" s="156" t="s">
        <v>276</v>
      </c>
      <c r="O6" s="156" t="s">
        <v>277</v>
      </c>
      <c r="P6" s="156" t="s">
        <v>279</v>
      </c>
      <c r="Q6" s="156" t="s">
        <v>106</v>
      </c>
      <c r="R6" s="156" t="s">
        <v>280</v>
      </c>
      <c r="S6" s="156" t="s">
        <v>281</v>
      </c>
      <c r="T6" s="156" t="s">
        <v>282</v>
      </c>
      <c r="U6" s="156" t="s">
        <v>283</v>
      </c>
      <c r="V6" s="156" t="s">
        <v>963</v>
      </c>
      <c r="W6" s="157" t="s">
        <v>284</v>
      </c>
    </row>
    <row r="7" spans="1:23" x14ac:dyDescent="0.25">
      <c r="A7" s="298" t="s">
        <v>1019</v>
      </c>
      <c r="B7" s="299"/>
      <c r="C7" s="299"/>
      <c r="D7" s="299"/>
      <c r="E7" s="299"/>
      <c r="F7" s="299"/>
      <c r="G7" s="149">
        <v>78001335</v>
      </c>
      <c r="H7" s="149">
        <v>32511055</v>
      </c>
      <c r="I7" s="149">
        <v>9118800</v>
      </c>
      <c r="J7" s="149">
        <v>306371</v>
      </c>
      <c r="K7" s="149">
        <v>12849705</v>
      </c>
      <c r="L7" s="149">
        <v>5286395</v>
      </c>
      <c r="M7" s="149">
        <v>19021</v>
      </c>
      <c r="N7" s="149">
        <v>343556</v>
      </c>
      <c r="O7" s="149">
        <v>2090293</v>
      </c>
      <c r="P7" s="149">
        <v>1086491</v>
      </c>
      <c r="Q7" s="149">
        <v>134420</v>
      </c>
      <c r="R7" s="149">
        <v>9748113</v>
      </c>
      <c r="S7" s="149">
        <v>581710</v>
      </c>
      <c r="T7" s="149">
        <v>355780</v>
      </c>
      <c r="U7" s="149">
        <v>2621742</v>
      </c>
      <c r="V7" s="149">
        <v>150</v>
      </c>
      <c r="W7" s="158">
        <v>947733</v>
      </c>
    </row>
    <row r="8" spans="1:23" x14ac:dyDescent="0.25">
      <c r="A8" s="159" t="s">
        <v>6</v>
      </c>
      <c r="B8" s="297" t="s">
        <v>7</v>
      </c>
      <c r="C8" s="297"/>
      <c r="D8" s="297"/>
      <c r="E8" s="297"/>
      <c r="F8" s="297"/>
      <c r="G8" s="149">
        <v>6680784</v>
      </c>
      <c r="H8" s="149">
        <v>2592843</v>
      </c>
      <c r="I8" s="149">
        <v>752191</v>
      </c>
      <c r="J8" s="149">
        <v>1610</v>
      </c>
      <c r="K8" s="149">
        <v>1120363</v>
      </c>
      <c r="L8" s="149">
        <v>90330</v>
      </c>
      <c r="M8" s="149">
        <v>256</v>
      </c>
      <c r="N8" s="149">
        <v>27380</v>
      </c>
      <c r="O8" s="149"/>
      <c r="P8" s="149">
        <v>1080811</v>
      </c>
      <c r="Q8" s="149">
        <v>0</v>
      </c>
      <c r="R8" s="149">
        <v>75000</v>
      </c>
      <c r="S8" s="149">
        <v>10000</v>
      </c>
      <c r="T8" s="149"/>
      <c r="U8" s="149"/>
      <c r="V8" s="149"/>
      <c r="W8" s="158">
        <v>930000</v>
      </c>
    </row>
    <row r="9" spans="1:23" ht="26.4" outlineLevel="1" x14ac:dyDescent="0.25">
      <c r="A9" s="295"/>
      <c r="B9" s="296"/>
      <c r="C9" s="151" t="s">
        <v>195</v>
      </c>
      <c r="D9" s="297" t="s">
        <v>519</v>
      </c>
      <c r="E9" s="297"/>
      <c r="F9" s="297"/>
      <c r="G9" s="149">
        <v>3452860</v>
      </c>
      <c r="H9" s="149">
        <v>2255449</v>
      </c>
      <c r="I9" s="149">
        <v>657959</v>
      </c>
      <c r="J9" s="149">
        <v>1610</v>
      </c>
      <c r="K9" s="149">
        <v>415606</v>
      </c>
      <c r="L9" s="149">
        <v>74850</v>
      </c>
      <c r="M9" s="149">
        <v>256</v>
      </c>
      <c r="N9" s="149">
        <v>27130</v>
      </c>
      <c r="O9" s="149"/>
      <c r="P9" s="149"/>
      <c r="Q9" s="149"/>
      <c r="R9" s="149">
        <v>10000</v>
      </c>
      <c r="S9" s="149">
        <v>10000</v>
      </c>
      <c r="T9" s="149"/>
      <c r="U9" s="149"/>
      <c r="V9" s="149"/>
      <c r="W9" s="158"/>
    </row>
    <row r="10" spans="1:23" outlineLevel="2" x14ac:dyDescent="0.25">
      <c r="A10" s="293"/>
      <c r="B10" s="294"/>
      <c r="C10" s="294"/>
      <c r="D10" s="294"/>
      <c r="E10" s="150" t="s">
        <v>196</v>
      </c>
      <c r="F10" s="150" t="s">
        <v>197</v>
      </c>
      <c r="G10" s="149">
        <v>2287811</v>
      </c>
      <c r="H10" s="152">
        <v>1566234</v>
      </c>
      <c r="I10" s="152">
        <v>462277</v>
      </c>
      <c r="J10" s="152">
        <v>1550</v>
      </c>
      <c r="K10" s="152">
        <v>201940</v>
      </c>
      <c r="L10" s="152">
        <v>11810</v>
      </c>
      <c r="M10" s="152"/>
      <c r="N10" s="152">
        <v>24000</v>
      </c>
      <c r="O10" s="152"/>
      <c r="P10" s="152"/>
      <c r="Q10" s="152"/>
      <c r="R10" s="152">
        <v>10000</v>
      </c>
      <c r="S10" s="152">
        <v>10000</v>
      </c>
      <c r="T10" s="152"/>
      <c r="U10" s="152"/>
      <c r="V10" s="152"/>
      <c r="W10" s="161"/>
    </row>
    <row r="11" spans="1:23" ht="26.4" outlineLevel="2" x14ac:dyDescent="0.25">
      <c r="A11" s="295"/>
      <c r="B11" s="296"/>
      <c r="C11" s="296"/>
      <c r="D11" s="296"/>
      <c r="E11" s="151" t="s">
        <v>965</v>
      </c>
      <c r="F11" s="151" t="s">
        <v>610</v>
      </c>
      <c r="G11" s="149">
        <v>122334</v>
      </c>
      <c r="H11" s="153">
        <v>90901</v>
      </c>
      <c r="I11" s="153">
        <v>21444</v>
      </c>
      <c r="J11" s="153"/>
      <c r="K11" s="153">
        <v>5400</v>
      </c>
      <c r="L11" s="153">
        <v>4589</v>
      </c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62"/>
    </row>
    <row r="12" spans="1:23" ht="26.4" outlineLevel="2" x14ac:dyDescent="0.25">
      <c r="A12" s="293"/>
      <c r="B12" s="294"/>
      <c r="C12" s="294"/>
      <c r="D12" s="294"/>
      <c r="E12" s="150" t="s">
        <v>966</v>
      </c>
      <c r="F12" s="150" t="s">
        <v>630</v>
      </c>
      <c r="G12" s="149">
        <v>442312</v>
      </c>
      <c r="H12" s="152">
        <v>204098</v>
      </c>
      <c r="I12" s="152">
        <v>59768</v>
      </c>
      <c r="J12" s="152"/>
      <c r="K12" s="152">
        <v>141859</v>
      </c>
      <c r="L12" s="152">
        <v>36331</v>
      </c>
      <c r="M12" s="152">
        <v>256</v>
      </c>
      <c r="N12" s="152"/>
      <c r="O12" s="152"/>
      <c r="P12" s="152"/>
      <c r="Q12" s="152"/>
      <c r="R12" s="152"/>
      <c r="S12" s="152"/>
      <c r="T12" s="152"/>
      <c r="U12" s="152"/>
      <c r="V12" s="152"/>
      <c r="W12" s="161"/>
    </row>
    <row r="13" spans="1:23" ht="39.6" outlineLevel="2" x14ac:dyDescent="0.25">
      <c r="A13" s="295"/>
      <c r="B13" s="296"/>
      <c r="C13" s="296"/>
      <c r="D13" s="296"/>
      <c r="E13" s="151" t="s">
        <v>8</v>
      </c>
      <c r="F13" s="151" t="s">
        <v>644</v>
      </c>
      <c r="G13" s="149">
        <v>465243</v>
      </c>
      <c r="H13" s="153">
        <v>309326</v>
      </c>
      <c r="I13" s="153">
        <v>88201</v>
      </c>
      <c r="J13" s="153">
        <v>60</v>
      </c>
      <c r="K13" s="153">
        <v>61958</v>
      </c>
      <c r="L13" s="153">
        <v>5568</v>
      </c>
      <c r="M13" s="153"/>
      <c r="N13" s="153">
        <v>130</v>
      </c>
      <c r="O13" s="153"/>
      <c r="P13" s="153"/>
      <c r="Q13" s="153"/>
      <c r="R13" s="153"/>
      <c r="S13" s="153"/>
      <c r="T13" s="153"/>
      <c r="U13" s="153"/>
      <c r="V13" s="153"/>
      <c r="W13" s="162"/>
    </row>
    <row r="14" spans="1:23" ht="26.4" outlineLevel="2" x14ac:dyDescent="0.25">
      <c r="A14" s="293"/>
      <c r="B14" s="294"/>
      <c r="C14" s="294"/>
      <c r="D14" s="294"/>
      <c r="E14" s="150" t="s">
        <v>9</v>
      </c>
      <c r="F14" s="150" t="s">
        <v>198</v>
      </c>
      <c r="G14" s="149">
        <v>135160</v>
      </c>
      <c r="H14" s="152">
        <v>84890</v>
      </c>
      <c r="I14" s="152">
        <v>26269</v>
      </c>
      <c r="J14" s="152"/>
      <c r="K14" s="152">
        <v>4449</v>
      </c>
      <c r="L14" s="152">
        <v>16552</v>
      </c>
      <c r="M14" s="152"/>
      <c r="N14" s="152">
        <v>3000</v>
      </c>
      <c r="O14" s="152"/>
      <c r="P14" s="152"/>
      <c r="Q14" s="152"/>
      <c r="R14" s="152"/>
      <c r="S14" s="152"/>
      <c r="T14" s="152"/>
      <c r="U14" s="152"/>
      <c r="V14" s="152"/>
      <c r="W14" s="161"/>
    </row>
    <row r="15" spans="1:23" ht="26.4" outlineLevel="1" x14ac:dyDescent="0.25">
      <c r="A15" s="295"/>
      <c r="B15" s="296"/>
      <c r="C15" s="151" t="s">
        <v>967</v>
      </c>
      <c r="D15" s="297" t="s">
        <v>968</v>
      </c>
      <c r="E15" s="297"/>
      <c r="F15" s="297"/>
      <c r="G15" s="149">
        <v>1138812</v>
      </c>
      <c r="H15" s="149">
        <v>337394</v>
      </c>
      <c r="I15" s="149">
        <v>94232</v>
      </c>
      <c r="J15" s="149"/>
      <c r="K15" s="149">
        <v>626456</v>
      </c>
      <c r="L15" s="149">
        <v>15480</v>
      </c>
      <c r="M15" s="149"/>
      <c r="N15" s="149">
        <v>250</v>
      </c>
      <c r="O15" s="149"/>
      <c r="P15" s="149"/>
      <c r="Q15" s="149">
        <v>0</v>
      </c>
      <c r="R15" s="149">
        <v>65000</v>
      </c>
      <c r="S15" s="149"/>
      <c r="T15" s="149"/>
      <c r="U15" s="149"/>
      <c r="V15" s="149"/>
      <c r="W15" s="158"/>
    </row>
    <row r="16" spans="1:23" ht="26.4" outlineLevel="2" x14ac:dyDescent="0.25">
      <c r="A16" s="293"/>
      <c r="B16" s="294"/>
      <c r="C16" s="294"/>
      <c r="D16" s="294"/>
      <c r="E16" s="150" t="s">
        <v>969</v>
      </c>
      <c r="F16" s="150" t="s">
        <v>633</v>
      </c>
      <c r="G16" s="149">
        <v>1138812</v>
      </c>
      <c r="H16" s="152">
        <v>337394</v>
      </c>
      <c r="I16" s="152">
        <v>94232</v>
      </c>
      <c r="J16" s="152"/>
      <c r="K16" s="152">
        <v>626456</v>
      </c>
      <c r="L16" s="152">
        <v>15480</v>
      </c>
      <c r="M16" s="152"/>
      <c r="N16" s="152">
        <v>250</v>
      </c>
      <c r="O16" s="152"/>
      <c r="P16" s="152"/>
      <c r="Q16" s="152">
        <v>0</v>
      </c>
      <c r="R16" s="152">
        <v>65000</v>
      </c>
      <c r="S16" s="152"/>
      <c r="T16" s="152"/>
      <c r="U16" s="152"/>
      <c r="V16" s="152"/>
      <c r="W16" s="161"/>
    </row>
    <row r="17" spans="1:23" ht="26.4" outlineLevel="1" x14ac:dyDescent="0.25">
      <c r="A17" s="295"/>
      <c r="B17" s="296"/>
      <c r="C17" s="151" t="s">
        <v>970</v>
      </c>
      <c r="D17" s="297" t="s">
        <v>971</v>
      </c>
      <c r="E17" s="297"/>
      <c r="F17" s="297"/>
      <c r="G17" s="149">
        <v>1159112</v>
      </c>
      <c r="H17" s="149"/>
      <c r="I17" s="149"/>
      <c r="J17" s="149"/>
      <c r="K17" s="149">
        <v>78301</v>
      </c>
      <c r="L17" s="149"/>
      <c r="M17" s="149"/>
      <c r="N17" s="149"/>
      <c r="O17" s="149"/>
      <c r="P17" s="149">
        <v>1080811</v>
      </c>
      <c r="Q17" s="149"/>
      <c r="R17" s="149"/>
      <c r="S17" s="149"/>
      <c r="T17" s="149"/>
      <c r="U17" s="149"/>
      <c r="V17" s="149"/>
      <c r="W17" s="158"/>
    </row>
    <row r="18" spans="1:23" ht="52.8" outlineLevel="2" x14ac:dyDescent="0.25">
      <c r="A18" s="293"/>
      <c r="B18" s="294"/>
      <c r="C18" s="294"/>
      <c r="D18" s="294"/>
      <c r="E18" s="150" t="s">
        <v>11</v>
      </c>
      <c r="F18" s="150" t="s">
        <v>201</v>
      </c>
      <c r="G18" s="149">
        <v>1159112</v>
      </c>
      <c r="H18" s="152"/>
      <c r="I18" s="152"/>
      <c r="J18" s="152"/>
      <c r="K18" s="152">
        <v>78301</v>
      </c>
      <c r="L18" s="152"/>
      <c r="M18" s="152"/>
      <c r="N18" s="152"/>
      <c r="O18" s="152"/>
      <c r="P18" s="152">
        <v>1080811</v>
      </c>
      <c r="Q18" s="152"/>
      <c r="R18" s="152"/>
      <c r="S18" s="152"/>
      <c r="T18" s="152"/>
      <c r="U18" s="152"/>
      <c r="V18" s="152"/>
      <c r="W18" s="161"/>
    </row>
    <row r="19" spans="1:23" ht="26.4" outlineLevel="1" x14ac:dyDescent="0.25">
      <c r="A19" s="295"/>
      <c r="B19" s="296"/>
      <c r="C19" s="151" t="s">
        <v>972</v>
      </c>
      <c r="D19" s="297" t="s">
        <v>973</v>
      </c>
      <c r="E19" s="297"/>
      <c r="F19" s="297"/>
      <c r="G19" s="149">
        <v>930000</v>
      </c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58">
        <v>930000</v>
      </c>
    </row>
    <row r="20" spans="1:23" ht="52.8" outlineLevel="2" x14ac:dyDescent="0.25">
      <c r="A20" s="293"/>
      <c r="B20" s="294"/>
      <c r="C20" s="294"/>
      <c r="D20" s="294"/>
      <c r="E20" s="150" t="s">
        <v>13</v>
      </c>
      <c r="F20" s="150" t="s">
        <v>202</v>
      </c>
      <c r="G20" s="149">
        <v>930000</v>
      </c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61">
        <v>930000</v>
      </c>
    </row>
    <row r="21" spans="1:23" x14ac:dyDescent="0.25">
      <c r="A21" s="160" t="s">
        <v>14</v>
      </c>
      <c r="B21" s="297" t="s">
        <v>15</v>
      </c>
      <c r="C21" s="297"/>
      <c r="D21" s="297"/>
      <c r="E21" s="297"/>
      <c r="F21" s="297"/>
      <c r="G21" s="149">
        <v>1105236</v>
      </c>
      <c r="H21" s="149">
        <v>595236</v>
      </c>
      <c r="I21" s="149">
        <v>208860</v>
      </c>
      <c r="J21" s="149">
        <v>100</v>
      </c>
      <c r="K21" s="149">
        <v>153100</v>
      </c>
      <c r="L21" s="149">
        <v>69050</v>
      </c>
      <c r="M21" s="149">
        <v>500</v>
      </c>
      <c r="N21" s="149">
        <v>1000</v>
      </c>
      <c r="O21" s="149">
        <v>50000</v>
      </c>
      <c r="P21" s="149"/>
      <c r="Q21" s="149"/>
      <c r="R21" s="149">
        <v>19390</v>
      </c>
      <c r="S21" s="149"/>
      <c r="T21" s="149"/>
      <c r="U21" s="149">
        <v>8000</v>
      </c>
      <c r="V21" s="149"/>
      <c r="W21" s="158"/>
    </row>
    <row r="22" spans="1:23" ht="26.4" outlineLevel="1" x14ac:dyDescent="0.25">
      <c r="A22" s="293"/>
      <c r="B22" s="294"/>
      <c r="C22" s="150" t="s">
        <v>127</v>
      </c>
      <c r="D22" s="297" t="s">
        <v>974</v>
      </c>
      <c r="E22" s="297"/>
      <c r="F22" s="297"/>
      <c r="G22" s="149">
        <v>50000</v>
      </c>
      <c r="H22" s="149"/>
      <c r="I22" s="149"/>
      <c r="J22" s="149"/>
      <c r="K22" s="149"/>
      <c r="L22" s="149"/>
      <c r="M22" s="149"/>
      <c r="N22" s="149"/>
      <c r="O22" s="149">
        <v>50000</v>
      </c>
      <c r="P22" s="149"/>
      <c r="Q22" s="149"/>
      <c r="R22" s="149"/>
      <c r="S22" s="149"/>
      <c r="T22" s="149"/>
      <c r="U22" s="149"/>
      <c r="V22" s="149"/>
      <c r="W22" s="158"/>
    </row>
    <row r="23" spans="1:23" ht="52.8" outlineLevel="2" x14ac:dyDescent="0.25">
      <c r="A23" s="295"/>
      <c r="B23" s="296"/>
      <c r="C23" s="296"/>
      <c r="D23" s="296"/>
      <c r="E23" s="151" t="s">
        <v>141</v>
      </c>
      <c r="F23" s="151" t="s">
        <v>975</v>
      </c>
      <c r="G23" s="149">
        <v>50000</v>
      </c>
      <c r="H23" s="153"/>
      <c r="I23" s="153"/>
      <c r="J23" s="153"/>
      <c r="K23" s="153"/>
      <c r="L23" s="153"/>
      <c r="M23" s="153"/>
      <c r="N23" s="153"/>
      <c r="O23" s="153">
        <v>50000</v>
      </c>
      <c r="P23" s="153"/>
      <c r="Q23" s="153"/>
      <c r="R23" s="153"/>
      <c r="S23" s="153"/>
      <c r="T23" s="153"/>
      <c r="U23" s="153"/>
      <c r="V23" s="153"/>
      <c r="W23" s="162"/>
    </row>
    <row r="24" spans="1:23" ht="26.4" outlineLevel="1" x14ac:dyDescent="0.25">
      <c r="A24" s="293"/>
      <c r="B24" s="294"/>
      <c r="C24" s="150" t="s">
        <v>203</v>
      </c>
      <c r="D24" s="297" t="s">
        <v>287</v>
      </c>
      <c r="E24" s="297"/>
      <c r="F24" s="297"/>
      <c r="G24" s="149">
        <v>1055236</v>
      </c>
      <c r="H24" s="149">
        <v>595236</v>
      </c>
      <c r="I24" s="149">
        <v>208860</v>
      </c>
      <c r="J24" s="149">
        <v>100</v>
      </c>
      <c r="K24" s="149">
        <v>153100</v>
      </c>
      <c r="L24" s="149">
        <v>69050</v>
      </c>
      <c r="M24" s="149">
        <v>500</v>
      </c>
      <c r="N24" s="149">
        <v>1000</v>
      </c>
      <c r="O24" s="149"/>
      <c r="P24" s="149"/>
      <c r="Q24" s="149"/>
      <c r="R24" s="149">
        <v>19390</v>
      </c>
      <c r="S24" s="149"/>
      <c r="T24" s="149"/>
      <c r="U24" s="149">
        <v>8000</v>
      </c>
      <c r="V24" s="149"/>
      <c r="W24" s="158"/>
    </row>
    <row r="25" spans="1:23" ht="26.4" outlineLevel="2" x14ac:dyDescent="0.25">
      <c r="A25" s="295"/>
      <c r="B25" s="296"/>
      <c r="C25" s="296"/>
      <c r="D25" s="296"/>
      <c r="E25" s="151" t="s">
        <v>16</v>
      </c>
      <c r="F25" s="151" t="s">
        <v>204</v>
      </c>
      <c r="G25" s="149">
        <v>1055236</v>
      </c>
      <c r="H25" s="153">
        <v>595236</v>
      </c>
      <c r="I25" s="153">
        <v>208860</v>
      </c>
      <c r="J25" s="153">
        <v>100</v>
      </c>
      <c r="K25" s="153">
        <v>153100</v>
      </c>
      <c r="L25" s="153">
        <v>69050</v>
      </c>
      <c r="M25" s="153">
        <v>500</v>
      </c>
      <c r="N25" s="153">
        <v>1000</v>
      </c>
      <c r="O25" s="153"/>
      <c r="P25" s="153"/>
      <c r="Q25" s="153"/>
      <c r="R25" s="153">
        <v>19390</v>
      </c>
      <c r="S25" s="153"/>
      <c r="T25" s="153"/>
      <c r="U25" s="153">
        <v>8000</v>
      </c>
      <c r="V25" s="153"/>
      <c r="W25" s="162"/>
    </row>
    <row r="26" spans="1:23" x14ac:dyDescent="0.25">
      <c r="A26" s="159" t="s">
        <v>17</v>
      </c>
      <c r="B26" s="297" t="s">
        <v>18</v>
      </c>
      <c r="C26" s="297"/>
      <c r="D26" s="297"/>
      <c r="E26" s="297"/>
      <c r="F26" s="297"/>
      <c r="G26" s="149">
        <v>8752383</v>
      </c>
      <c r="H26" s="149">
        <v>829380</v>
      </c>
      <c r="I26" s="149">
        <v>232697</v>
      </c>
      <c r="J26" s="149">
        <v>2050</v>
      </c>
      <c r="K26" s="149">
        <v>2313736</v>
      </c>
      <c r="L26" s="149">
        <v>148371</v>
      </c>
      <c r="M26" s="149"/>
      <c r="N26" s="149">
        <v>115065</v>
      </c>
      <c r="O26" s="149">
        <v>52347</v>
      </c>
      <c r="P26" s="149"/>
      <c r="Q26" s="149">
        <v>133320</v>
      </c>
      <c r="R26" s="149">
        <v>4917544</v>
      </c>
      <c r="S26" s="149"/>
      <c r="T26" s="149"/>
      <c r="U26" s="149"/>
      <c r="V26" s="149"/>
      <c r="W26" s="158">
        <v>7873</v>
      </c>
    </row>
    <row r="27" spans="1:23" ht="26.4" outlineLevel="1" x14ac:dyDescent="0.25">
      <c r="A27" s="295"/>
      <c r="B27" s="296"/>
      <c r="C27" s="151" t="s">
        <v>976</v>
      </c>
      <c r="D27" s="297" t="s">
        <v>288</v>
      </c>
      <c r="E27" s="297"/>
      <c r="F27" s="297"/>
      <c r="G27" s="149">
        <v>109985</v>
      </c>
      <c r="H27" s="149">
        <v>65857</v>
      </c>
      <c r="I27" s="149">
        <v>7068</v>
      </c>
      <c r="J27" s="149"/>
      <c r="K27" s="149"/>
      <c r="L27" s="149"/>
      <c r="M27" s="149"/>
      <c r="N27" s="149"/>
      <c r="O27" s="149">
        <v>29187</v>
      </c>
      <c r="P27" s="149"/>
      <c r="Q27" s="149"/>
      <c r="R27" s="149"/>
      <c r="S27" s="149"/>
      <c r="T27" s="149"/>
      <c r="U27" s="149"/>
      <c r="V27" s="149"/>
      <c r="W27" s="158">
        <v>7873</v>
      </c>
    </row>
    <row r="28" spans="1:23" ht="66" outlineLevel="2" x14ac:dyDescent="0.25">
      <c r="A28" s="293"/>
      <c r="B28" s="294"/>
      <c r="C28" s="294"/>
      <c r="D28" s="294"/>
      <c r="E28" s="150" t="s">
        <v>112</v>
      </c>
      <c r="F28" s="150" t="s">
        <v>205</v>
      </c>
      <c r="G28" s="149">
        <v>109985</v>
      </c>
      <c r="H28" s="152">
        <v>65857</v>
      </c>
      <c r="I28" s="152">
        <v>7068</v>
      </c>
      <c r="J28" s="152"/>
      <c r="K28" s="152"/>
      <c r="L28" s="152"/>
      <c r="M28" s="152"/>
      <c r="N28" s="152"/>
      <c r="O28" s="152">
        <v>29187</v>
      </c>
      <c r="P28" s="152"/>
      <c r="Q28" s="152"/>
      <c r="R28" s="152"/>
      <c r="S28" s="152"/>
      <c r="T28" s="152"/>
      <c r="U28" s="152"/>
      <c r="V28" s="152"/>
      <c r="W28" s="161">
        <v>7873</v>
      </c>
    </row>
    <row r="29" spans="1:23" ht="26.4" outlineLevel="1" x14ac:dyDescent="0.25">
      <c r="A29" s="295"/>
      <c r="B29" s="296"/>
      <c r="C29" s="151" t="s">
        <v>977</v>
      </c>
      <c r="D29" s="297" t="s">
        <v>20</v>
      </c>
      <c r="E29" s="297"/>
      <c r="F29" s="297"/>
      <c r="G29" s="149">
        <v>684280</v>
      </c>
      <c r="H29" s="149">
        <v>401639</v>
      </c>
      <c r="I29" s="149">
        <v>119587</v>
      </c>
      <c r="J29" s="149"/>
      <c r="K29" s="149">
        <v>18683</v>
      </c>
      <c r="L29" s="149">
        <v>5051</v>
      </c>
      <c r="M29" s="149"/>
      <c r="N29" s="149">
        <v>6000</v>
      </c>
      <c r="O29" s="149"/>
      <c r="P29" s="149"/>
      <c r="Q29" s="149">
        <v>133320</v>
      </c>
      <c r="R29" s="149"/>
      <c r="S29" s="149"/>
      <c r="T29" s="149"/>
      <c r="U29" s="149"/>
      <c r="V29" s="149"/>
      <c r="W29" s="158"/>
    </row>
    <row r="30" spans="1:23" ht="26.4" outlineLevel="2" x14ac:dyDescent="0.25">
      <c r="A30" s="293"/>
      <c r="B30" s="294"/>
      <c r="C30" s="294"/>
      <c r="D30" s="294"/>
      <c r="E30" s="150" t="s">
        <v>21</v>
      </c>
      <c r="F30" s="150" t="s">
        <v>978</v>
      </c>
      <c r="G30" s="149">
        <v>684280</v>
      </c>
      <c r="H30" s="152">
        <v>401639</v>
      </c>
      <c r="I30" s="152">
        <v>119587</v>
      </c>
      <c r="J30" s="152"/>
      <c r="K30" s="152">
        <v>18683</v>
      </c>
      <c r="L30" s="152">
        <v>5051</v>
      </c>
      <c r="M30" s="152"/>
      <c r="N30" s="152">
        <v>6000</v>
      </c>
      <c r="O30" s="152"/>
      <c r="P30" s="152"/>
      <c r="Q30" s="152">
        <v>133320</v>
      </c>
      <c r="R30" s="152"/>
      <c r="S30" s="152"/>
      <c r="T30" s="152"/>
      <c r="U30" s="152"/>
      <c r="V30" s="152"/>
      <c r="W30" s="161"/>
    </row>
    <row r="31" spans="1:23" ht="26.4" outlineLevel="1" x14ac:dyDescent="0.25">
      <c r="A31" s="295"/>
      <c r="B31" s="296"/>
      <c r="C31" s="151" t="s">
        <v>979</v>
      </c>
      <c r="D31" s="297" t="s">
        <v>980</v>
      </c>
      <c r="E31" s="297"/>
      <c r="F31" s="297"/>
      <c r="G31" s="149">
        <v>6803747</v>
      </c>
      <c r="H31" s="149">
        <v>124403</v>
      </c>
      <c r="I31" s="149">
        <v>37990</v>
      </c>
      <c r="J31" s="149">
        <v>50</v>
      </c>
      <c r="K31" s="149">
        <v>1967511</v>
      </c>
      <c r="L31" s="149">
        <v>59756</v>
      </c>
      <c r="M31" s="149"/>
      <c r="N31" s="149">
        <v>159</v>
      </c>
      <c r="O31" s="149"/>
      <c r="P31" s="149"/>
      <c r="Q31" s="149"/>
      <c r="R31" s="149">
        <v>4613878</v>
      </c>
      <c r="S31" s="149"/>
      <c r="T31" s="149"/>
      <c r="U31" s="149"/>
      <c r="V31" s="149"/>
      <c r="W31" s="158"/>
    </row>
    <row r="32" spans="1:23" ht="26.4" outlineLevel="2" x14ac:dyDescent="0.25">
      <c r="A32" s="293"/>
      <c r="B32" s="294"/>
      <c r="C32" s="294"/>
      <c r="D32" s="294"/>
      <c r="E32" s="150" t="s">
        <v>22</v>
      </c>
      <c r="F32" s="150" t="s">
        <v>514</v>
      </c>
      <c r="G32" s="149">
        <v>6803747</v>
      </c>
      <c r="H32" s="152">
        <v>124403</v>
      </c>
      <c r="I32" s="152">
        <v>37990</v>
      </c>
      <c r="J32" s="152">
        <v>50</v>
      </c>
      <c r="K32" s="152">
        <v>1967511</v>
      </c>
      <c r="L32" s="152">
        <v>59756</v>
      </c>
      <c r="M32" s="152"/>
      <c r="N32" s="152">
        <v>159</v>
      </c>
      <c r="O32" s="152"/>
      <c r="P32" s="152"/>
      <c r="Q32" s="152"/>
      <c r="R32" s="152">
        <v>4613878</v>
      </c>
      <c r="S32" s="152"/>
      <c r="T32" s="152"/>
      <c r="U32" s="152"/>
      <c r="V32" s="152"/>
      <c r="W32" s="161"/>
    </row>
    <row r="33" spans="1:23" ht="26.4" outlineLevel="1" x14ac:dyDescent="0.25">
      <c r="A33" s="295"/>
      <c r="B33" s="296"/>
      <c r="C33" s="151" t="s">
        <v>981</v>
      </c>
      <c r="D33" s="297" t="s">
        <v>982</v>
      </c>
      <c r="E33" s="297"/>
      <c r="F33" s="297"/>
      <c r="G33" s="149">
        <v>1142371</v>
      </c>
      <c r="H33" s="149">
        <v>237481</v>
      </c>
      <c r="I33" s="149">
        <v>68052</v>
      </c>
      <c r="J33" s="149">
        <v>2000</v>
      </c>
      <c r="K33" s="149">
        <v>316042</v>
      </c>
      <c r="L33" s="149">
        <v>83264</v>
      </c>
      <c r="M33" s="149"/>
      <c r="N33" s="149">
        <v>108706</v>
      </c>
      <c r="O33" s="149">
        <v>23160</v>
      </c>
      <c r="P33" s="149"/>
      <c r="Q33" s="149"/>
      <c r="R33" s="149">
        <v>303666</v>
      </c>
      <c r="S33" s="149"/>
      <c r="T33" s="149"/>
      <c r="U33" s="149"/>
      <c r="V33" s="149"/>
      <c r="W33" s="158"/>
    </row>
    <row r="34" spans="1:23" ht="26.4" outlineLevel="2" x14ac:dyDescent="0.25">
      <c r="A34" s="293"/>
      <c r="B34" s="294"/>
      <c r="C34" s="294"/>
      <c r="D34" s="294"/>
      <c r="E34" s="150" t="s">
        <v>207</v>
      </c>
      <c r="F34" s="150" t="s">
        <v>614</v>
      </c>
      <c r="G34" s="149">
        <v>336035</v>
      </c>
      <c r="H34" s="152">
        <v>184363</v>
      </c>
      <c r="I34" s="152">
        <v>52018</v>
      </c>
      <c r="J34" s="152">
        <v>2000</v>
      </c>
      <c r="K34" s="152">
        <v>34389</v>
      </c>
      <c r="L34" s="152">
        <v>44605</v>
      </c>
      <c r="M34" s="152"/>
      <c r="N34" s="152">
        <v>2660</v>
      </c>
      <c r="O34" s="152">
        <v>16000</v>
      </c>
      <c r="P34" s="152"/>
      <c r="Q34" s="152"/>
      <c r="R34" s="152"/>
      <c r="S34" s="152"/>
      <c r="T34" s="152"/>
      <c r="U34" s="152"/>
      <c r="V34" s="152"/>
      <c r="W34" s="161"/>
    </row>
    <row r="35" spans="1:23" ht="26.4" outlineLevel="2" x14ac:dyDescent="0.25">
      <c r="A35" s="295"/>
      <c r="B35" s="296"/>
      <c r="C35" s="296"/>
      <c r="D35" s="296"/>
      <c r="E35" s="151" t="s">
        <v>208</v>
      </c>
      <c r="F35" s="151" t="s">
        <v>209</v>
      </c>
      <c r="G35" s="149">
        <v>24436</v>
      </c>
      <c r="H35" s="153"/>
      <c r="I35" s="153"/>
      <c r="J35" s="153"/>
      <c r="K35" s="153">
        <v>890</v>
      </c>
      <c r="L35" s="153">
        <v>1930</v>
      </c>
      <c r="M35" s="153"/>
      <c r="N35" s="153">
        <v>21616</v>
      </c>
      <c r="O35" s="153"/>
      <c r="P35" s="153"/>
      <c r="Q35" s="153"/>
      <c r="R35" s="153"/>
      <c r="S35" s="153"/>
      <c r="T35" s="153"/>
      <c r="U35" s="153"/>
      <c r="V35" s="153"/>
      <c r="W35" s="162"/>
    </row>
    <row r="36" spans="1:23" ht="52.8" outlineLevel="2" x14ac:dyDescent="0.25">
      <c r="A36" s="293"/>
      <c r="B36" s="294"/>
      <c r="C36" s="294"/>
      <c r="D36" s="294"/>
      <c r="E36" s="150" t="s">
        <v>983</v>
      </c>
      <c r="F36" s="150" t="s">
        <v>984</v>
      </c>
      <c r="G36" s="149">
        <v>86174</v>
      </c>
      <c r="H36" s="152"/>
      <c r="I36" s="152"/>
      <c r="J36" s="152"/>
      <c r="K36" s="152">
        <v>66369</v>
      </c>
      <c r="L36" s="152">
        <v>15200</v>
      </c>
      <c r="M36" s="152"/>
      <c r="N36" s="152">
        <v>2605</v>
      </c>
      <c r="O36" s="152"/>
      <c r="P36" s="152"/>
      <c r="Q36" s="152"/>
      <c r="R36" s="152">
        <v>2000</v>
      </c>
      <c r="S36" s="152"/>
      <c r="T36" s="152"/>
      <c r="U36" s="152"/>
      <c r="V36" s="152"/>
      <c r="W36" s="161"/>
    </row>
    <row r="37" spans="1:23" ht="39.6" outlineLevel="2" x14ac:dyDescent="0.25">
      <c r="A37" s="295"/>
      <c r="B37" s="296"/>
      <c r="C37" s="296"/>
      <c r="D37" s="296"/>
      <c r="E37" s="151" t="s">
        <v>985</v>
      </c>
      <c r="F37" s="151" t="s">
        <v>986</v>
      </c>
      <c r="G37" s="149">
        <v>244601</v>
      </c>
      <c r="H37" s="153"/>
      <c r="I37" s="153"/>
      <c r="J37" s="153"/>
      <c r="K37" s="153">
        <v>121199</v>
      </c>
      <c r="L37" s="153">
        <v>5790</v>
      </c>
      <c r="M37" s="153"/>
      <c r="N37" s="153">
        <v>21000</v>
      </c>
      <c r="O37" s="153"/>
      <c r="P37" s="153"/>
      <c r="Q37" s="153"/>
      <c r="R37" s="153">
        <v>96612</v>
      </c>
      <c r="S37" s="153"/>
      <c r="T37" s="153"/>
      <c r="U37" s="153"/>
      <c r="V37" s="153"/>
      <c r="W37" s="162"/>
    </row>
    <row r="38" spans="1:23" ht="26.4" outlineLevel="2" x14ac:dyDescent="0.25">
      <c r="A38" s="293"/>
      <c r="B38" s="294"/>
      <c r="C38" s="294"/>
      <c r="D38" s="294"/>
      <c r="E38" s="150" t="s">
        <v>215</v>
      </c>
      <c r="F38" s="150" t="s">
        <v>216</v>
      </c>
      <c r="G38" s="149">
        <v>61409</v>
      </c>
      <c r="H38" s="152">
        <v>3500</v>
      </c>
      <c r="I38" s="152">
        <v>826</v>
      </c>
      <c r="J38" s="152"/>
      <c r="K38" s="152">
        <v>39503</v>
      </c>
      <c r="L38" s="152">
        <v>2810</v>
      </c>
      <c r="M38" s="152"/>
      <c r="N38" s="152">
        <v>14770</v>
      </c>
      <c r="O38" s="152"/>
      <c r="P38" s="152"/>
      <c r="Q38" s="152"/>
      <c r="R38" s="152"/>
      <c r="S38" s="152"/>
      <c r="T38" s="152"/>
      <c r="U38" s="152"/>
      <c r="V38" s="152"/>
      <c r="W38" s="161"/>
    </row>
    <row r="39" spans="1:23" ht="26.4" outlineLevel="2" x14ac:dyDescent="0.25">
      <c r="A39" s="295"/>
      <c r="B39" s="296"/>
      <c r="C39" s="296"/>
      <c r="D39" s="296"/>
      <c r="E39" s="151" t="s">
        <v>217</v>
      </c>
      <c r="F39" s="151" t="s">
        <v>218</v>
      </c>
      <c r="G39" s="149">
        <v>17610</v>
      </c>
      <c r="H39" s="153"/>
      <c r="I39" s="153">
        <v>120</v>
      </c>
      <c r="J39" s="153"/>
      <c r="K39" s="153">
        <v>2870</v>
      </c>
      <c r="L39" s="153">
        <v>1600</v>
      </c>
      <c r="M39" s="153"/>
      <c r="N39" s="153">
        <v>13020</v>
      </c>
      <c r="O39" s="153"/>
      <c r="P39" s="153"/>
      <c r="Q39" s="153"/>
      <c r="R39" s="153"/>
      <c r="S39" s="153"/>
      <c r="T39" s="153"/>
      <c r="U39" s="153"/>
      <c r="V39" s="153"/>
      <c r="W39" s="162"/>
    </row>
    <row r="40" spans="1:23" ht="39.6" outlineLevel="2" x14ac:dyDescent="0.25">
      <c r="A40" s="293"/>
      <c r="B40" s="294"/>
      <c r="C40" s="294"/>
      <c r="D40" s="294"/>
      <c r="E40" s="150" t="s">
        <v>987</v>
      </c>
      <c r="F40" s="150" t="s">
        <v>988</v>
      </c>
      <c r="G40" s="149">
        <v>91685</v>
      </c>
      <c r="H40" s="152"/>
      <c r="I40" s="152"/>
      <c r="J40" s="152"/>
      <c r="K40" s="152">
        <v>39850</v>
      </c>
      <c r="L40" s="152">
        <v>4500</v>
      </c>
      <c r="M40" s="152"/>
      <c r="N40" s="152">
        <v>31735</v>
      </c>
      <c r="O40" s="152"/>
      <c r="P40" s="152"/>
      <c r="Q40" s="152"/>
      <c r="R40" s="152">
        <v>15600</v>
      </c>
      <c r="S40" s="152"/>
      <c r="T40" s="152"/>
      <c r="U40" s="152"/>
      <c r="V40" s="152"/>
      <c r="W40" s="161"/>
    </row>
    <row r="41" spans="1:23" ht="26.4" outlineLevel="2" x14ac:dyDescent="0.25">
      <c r="A41" s="295"/>
      <c r="B41" s="296"/>
      <c r="C41" s="296"/>
      <c r="D41" s="296"/>
      <c r="E41" s="151" t="s">
        <v>513</v>
      </c>
      <c r="F41" s="151" t="s">
        <v>512</v>
      </c>
      <c r="G41" s="149">
        <v>84807</v>
      </c>
      <c r="H41" s="153">
        <v>49618</v>
      </c>
      <c r="I41" s="153">
        <v>15088</v>
      </c>
      <c r="J41" s="153"/>
      <c r="K41" s="153">
        <v>10972</v>
      </c>
      <c r="L41" s="153">
        <v>6829</v>
      </c>
      <c r="M41" s="153"/>
      <c r="N41" s="153">
        <v>1300</v>
      </c>
      <c r="O41" s="153"/>
      <c r="P41" s="153"/>
      <c r="Q41" s="153"/>
      <c r="R41" s="153">
        <v>1000</v>
      </c>
      <c r="S41" s="153"/>
      <c r="T41" s="153"/>
      <c r="U41" s="153"/>
      <c r="V41" s="153"/>
      <c r="W41" s="162"/>
    </row>
    <row r="42" spans="1:23" ht="26.4" outlineLevel="2" x14ac:dyDescent="0.25">
      <c r="A42" s="293"/>
      <c r="B42" s="294"/>
      <c r="C42" s="294"/>
      <c r="D42" s="294"/>
      <c r="E42" s="150" t="s">
        <v>989</v>
      </c>
      <c r="F42" s="150" t="s">
        <v>990</v>
      </c>
      <c r="G42" s="149">
        <v>188454</v>
      </c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>
        <v>188454</v>
      </c>
      <c r="S42" s="152"/>
      <c r="T42" s="152"/>
      <c r="U42" s="152"/>
      <c r="V42" s="152"/>
      <c r="W42" s="161"/>
    </row>
    <row r="43" spans="1:23" ht="39.6" outlineLevel="2" x14ac:dyDescent="0.25">
      <c r="A43" s="295"/>
      <c r="B43" s="296"/>
      <c r="C43" s="296"/>
      <c r="D43" s="296"/>
      <c r="E43" s="151" t="s">
        <v>25</v>
      </c>
      <c r="F43" s="151" t="s">
        <v>219</v>
      </c>
      <c r="G43" s="149">
        <v>7160</v>
      </c>
      <c r="H43" s="153"/>
      <c r="I43" s="153"/>
      <c r="J43" s="153"/>
      <c r="K43" s="153"/>
      <c r="L43" s="153"/>
      <c r="M43" s="153"/>
      <c r="N43" s="153"/>
      <c r="O43" s="153">
        <v>7160</v>
      </c>
      <c r="P43" s="153"/>
      <c r="Q43" s="153"/>
      <c r="R43" s="153"/>
      <c r="S43" s="153"/>
      <c r="T43" s="153"/>
      <c r="U43" s="153"/>
      <c r="V43" s="153"/>
      <c r="W43" s="162"/>
    </row>
    <row r="44" spans="1:23" ht="26.4" outlineLevel="1" x14ac:dyDescent="0.25">
      <c r="A44" s="293"/>
      <c r="B44" s="294"/>
      <c r="C44" s="150" t="s">
        <v>991</v>
      </c>
      <c r="D44" s="297" t="s">
        <v>992</v>
      </c>
      <c r="E44" s="297"/>
      <c r="F44" s="297"/>
      <c r="G44" s="149">
        <v>12000</v>
      </c>
      <c r="H44" s="149"/>
      <c r="I44" s="149"/>
      <c r="J44" s="149"/>
      <c r="K44" s="149">
        <v>11500</v>
      </c>
      <c r="L44" s="149">
        <v>300</v>
      </c>
      <c r="M44" s="149"/>
      <c r="N44" s="149">
        <v>200</v>
      </c>
      <c r="O44" s="149"/>
      <c r="P44" s="149"/>
      <c r="Q44" s="149"/>
      <c r="R44" s="149"/>
      <c r="S44" s="149"/>
      <c r="T44" s="149"/>
      <c r="U44" s="149"/>
      <c r="V44" s="149"/>
      <c r="W44" s="158"/>
    </row>
    <row r="45" spans="1:23" ht="39.6" outlineLevel="2" x14ac:dyDescent="0.25">
      <c r="A45" s="295"/>
      <c r="B45" s="296"/>
      <c r="C45" s="296"/>
      <c r="D45" s="296"/>
      <c r="E45" s="151" t="s">
        <v>27</v>
      </c>
      <c r="F45" s="151" t="s">
        <v>220</v>
      </c>
      <c r="G45" s="149">
        <v>12000</v>
      </c>
      <c r="H45" s="153"/>
      <c r="I45" s="153"/>
      <c r="J45" s="153"/>
      <c r="K45" s="153">
        <v>11500</v>
      </c>
      <c r="L45" s="153">
        <v>300</v>
      </c>
      <c r="M45" s="153"/>
      <c r="N45" s="153">
        <v>200</v>
      </c>
      <c r="O45" s="153"/>
      <c r="P45" s="153"/>
      <c r="Q45" s="153"/>
      <c r="R45" s="153"/>
      <c r="S45" s="153"/>
      <c r="T45" s="153"/>
      <c r="U45" s="153"/>
      <c r="V45" s="153"/>
      <c r="W45" s="162"/>
    </row>
    <row r="46" spans="1:23" x14ac:dyDescent="0.25">
      <c r="A46" s="159" t="s">
        <v>28</v>
      </c>
      <c r="B46" s="297" t="s">
        <v>29</v>
      </c>
      <c r="C46" s="297"/>
      <c r="D46" s="297"/>
      <c r="E46" s="297"/>
      <c r="F46" s="297"/>
      <c r="G46" s="149">
        <v>266980</v>
      </c>
      <c r="H46" s="149"/>
      <c r="I46" s="149"/>
      <c r="J46" s="149"/>
      <c r="K46" s="149">
        <v>235650</v>
      </c>
      <c r="L46" s="149"/>
      <c r="M46" s="149"/>
      <c r="N46" s="149">
        <v>1030</v>
      </c>
      <c r="O46" s="149">
        <v>30300</v>
      </c>
      <c r="P46" s="149"/>
      <c r="Q46" s="149"/>
      <c r="R46" s="149"/>
      <c r="S46" s="149"/>
      <c r="T46" s="149"/>
      <c r="U46" s="149"/>
      <c r="V46" s="149"/>
      <c r="W46" s="158"/>
    </row>
    <row r="47" spans="1:23" ht="26.4" outlineLevel="1" x14ac:dyDescent="0.25">
      <c r="A47" s="295"/>
      <c r="B47" s="296"/>
      <c r="C47" s="151" t="s">
        <v>30</v>
      </c>
      <c r="D47" s="297" t="s">
        <v>31</v>
      </c>
      <c r="E47" s="297"/>
      <c r="F47" s="297"/>
      <c r="G47" s="149">
        <v>115085</v>
      </c>
      <c r="H47" s="149"/>
      <c r="I47" s="149"/>
      <c r="J47" s="149"/>
      <c r="K47" s="149">
        <v>115055</v>
      </c>
      <c r="L47" s="149"/>
      <c r="M47" s="149"/>
      <c r="N47" s="149">
        <v>30</v>
      </c>
      <c r="O47" s="149"/>
      <c r="P47" s="149"/>
      <c r="Q47" s="149"/>
      <c r="R47" s="149"/>
      <c r="S47" s="149"/>
      <c r="T47" s="149"/>
      <c r="U47" s="149"/>
      <c r="V47" s="149"/>
      <c r="W47" s="158"/>
    </row>
    <row r="48" spans="1:23" ht="26.4" outlineLevel="2" x14ac:dyDescent="0.25">
      <c r="A48" s="293"/>
      <c r="B48" s="294"/>
      <c r="C48" s="294"/>
      <c r="D48" s="294"/>
      <c r="E48" s="150" t="s">
        <v>32</v>
      </c>
      <c r="F48" s="150" t="s">
        <v>31</v>
      </c>
      <c r="G48" s="149">
        <v>50885</v>
      </c>
      <c r="H48" s="152"/>
      <c r="I48" s="152"/>
      <c r="J48" s="152"/>
      <c r="K48" s="152">
        <v>50885</v>
      </c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61"/>
    </row>
    <row r="49" spans="1:23" ht="52.8" outlineLevel="2" x14ac:dyDescent="0.25">
      <c r="A49" s="295"/>
      <c r="B49" s="296"/>
      <c r="C49" s="296"/>
      <c r="D49" s="296"/>
      <c r="E49" s="151" t="s">
        <v>993</v>
      </c>
      <c r="F49" s="151" t="s">
        <v>536</v>
      </c>
      <c r="G49" s="149">
        <v>64200</v>
      </c>
      <c r="H49" s="153"/>
      <c r="I49" s="153"/>
      <c r="J49" s="153"/>
      <c r="K49" s="153">
        <v>64170</v>
      </c>
      <c r="L49" s="153"/>
      <c r="M49" s="153"/>
      <c r="N49" s="153">
        <v>30</v>
      </c>
      <c r="O49" s="153"/>
      <c r="P49" s="153"/>
      <c r="Q49" s="153"/>
      <c r="R49" s="153"/>
      <c r="S49" s="153"/>
      <c r="T49" s="153"/>
      <c r="U49" s="153"/>
      <c r="V49" s="153"/>
      <c r="W49" s="162"/>
    </row>
    <row r="50" spans="1:23" ht="26.4" outlineLevel="1" x14ac:dyDescent="0.25">
      <c r="A50" s="293"/>
      <c r="B50" s="294"/>
      <c r="C50" s="150" t="s">
        <v>33</v>
      </c>
      <c r="D50" s="297" t="s">
        <v>34</v>
      </c>
      <c r="E50" s="297"/>
      <c r="F50" s="297"/>
      <c r="G50" s="149">
        <v>147895</v>
      </c>
      <c r="H50" s="149"/>
      <c r="I50" s="149"/>
      <c r="J50" s="149"/>
      <c r="K50" s="149">
        <v>120595</v>
      </c>
      <c r="L50" s="149"/>
      <c r="M50" s="149"/>
      <c r="N50" s="149">
        <v>1000</v>
      </c>
      <c r="O50" s="149">
        <v>26300</v>
      </c>
      <c r="P50" s="149"/>
      <c r="Q50" s="149"/>
      <c r="R50" s="149"/>
      <c r="S50" s="149"/>
      <c r="T50" s="149"/>
      <c r="U50" s="149"/>
      <c r="V50" s="149"/>
      <c r="W50" s="158"/>
    </row>
    <row r="51" spans="1:23" ht="26.4" outlineLevel="2" x14ac:dyDescent="0.25">
      <c r="A51" s="295"/>
      <c r="B51" s="296"/>
      <c r="C51" s="296"/>
      <c r="D51" s="296"/>
      <c r="E51" s="151" t="s">
        <v>35</v>
      </c>
      <c r="F51" s="151" t="s">
        <v>509</v>
      </c>
      <c r="G51" s="149">
        <v>147895</v>
      </c>
      <c r="H51" s="153"/>
      <c r="I51" s="153"/>
      <c r="J51" s="153"/>
      <c r="K51" s="153">
        <v>120595</v>
      </c>
      <c r="L51" s="153"/>
      <c r="M51" s="153"/>
      <c r="N51" s="153">
        <v>1000</v>
      </c>
      <c r="O51" s="153">
        <v>26300</v>
      </c>
      <c r="P51" s="153"/>
      <c r="Q51" s="153"/>
      <c r="R51" s="153"/>
      <c r="S51" s="153"/>
      <c r="T51" s="153"/>
      <c r="U51" s="153"/>
      <c r="V51" s="153"/>
      <c r="W51" s="162"/>
    </row>
    <row r="52" spans="1:23" ht="26.4" outlineLevel="1" x14ac:dyDescent="0.25">
      <c r="A52" s="293"/>
      <c r="B52" s="294"/>
      <c r="C52" s="150" t="s">
        <v>128</v>
      </c>
      <c r="D52" s="297" t="s">
        <v>129</v>
      </c>
      <c r="E52" s="297"/>
      <c r="F52" s="297"/>
      <c r="G52" s="149">
        <v>4000</v>
      </c>
      <c r="H52" s="149"/>
      <c r="I52" s="149"/>
      <c r="J52" s="149"/>
      <c r="K52" s="149"/>
      <c r="L52" s="149"/>
      <c r="M52" s="149"/>
      <c r="N52" s="149"/>
      <c r="O52" s="149">
        <v>4000</v>
      </c>
      <c r="P52" s="149"/>
      <c r="Q52" s="149"/>
      <c r="R52" s="149"/>
      <c r="S52" s="149"/>
      <c r="T52" s="149"/>
      <c r="U52" s="149"/>
      <c r="V52" s="149"/>
      <c r="W52" s="158"/>
    </row>
    <row r="53" spans="1:23" ht="52.8" outlineLevel="2" x14ac:dyDescent="0.25">
      <c r="A53" s="295"/>
      <c r="B53" s="296"/>
      <c r="C53" s="296"/>
      <c r="D53" s="296"/>
      <c r="E53" s="151" t="s">
        <v>157</v>
      </c>
      <c r="F53" s="151" t="s">
        <v>508</v>
      </c>
      <c r="G53" s="149">
        <v>4000</v>
      </c>
      <c r="H53" s="153"/>
      <c r="I53" s="153"/>
      <c r="J53" s="153"/>
      <c r="K53" s="153"/>
      <c r="L53" s="153"/>
      <c r="M53" s="153"/>
      <c r="N53" s="153"/>
      <c r="O53" s="153">
        <v>4000</v>
      </c>
      <c r="P53" s="153"/>
      <c r="Q53" s="153"/>
      <c r="R53" s="153"/>
      <c r="S53" s="153"/>
      <c r="T53" s="153"/>
      <c r="U53" s="153"/>
      <c r="V53" s="153"/>
      <c r="W53" s="162"/>
    </row>
    <row r="54" spans="1:23" x14ac:dyDescent="0.25">
      <c r="A54" s="159" t="s">
        <v>36</v>
      </c>
      <c r="B54" s="297" t="s">
        <v>289</v>
      </c>
      <c r="C54" s="297"/>
      <c r="D54" s="297"/>
      <c r="E54" s="297"/>
      <c r="F54" s="297"/>
      <c r="G54" s="149">
        <v>7731532</v>
      </c>
      <c r="H54" s="149">
        <v>1624304</v>
      </c>
      <c r="I54" s="149">
        <v>445985</v>
      </c>
      <c r="J54" s="149">
        <v>26046</v>
      </c>
      <c r="K54" s="149">
        <v>3228439</v>
      </c>
      <c r="L54" s="149">
        <v>200557</v>
      </c>
      <c r="M54" s="149"/>
      <c r="N54" s="149">
        <v>52321</v>
      </c>
      <c r="O54" s="149">
        <v>201502</v>
      </c>
      <c r="P54" s="149"/>
      <c r="Q54" s="149">
        <v>1000</v>
      </c>
      <c r="R54" s="149">
        <v>1951378</v>
      </c>
      <c r="S54" s="149"/>
      <c r="T54" s="149"/>
      <c r="U54" s="149"/>
      <c r="V54" s="149"/>
      <c r="W54" s="158"/>
    </row>
    <row r="55" spans="1:23" ht="26.4" outlineLevel="1" x14ac:dyDescent="0.25">
      <c r="A55" s="295"/>
      <c r="B55" s="296"/>
      <c r="C55" s="151" t="s">
        <v>37</v>
      </c>
      <c r="D55" s="297" t="s">
        <v>38</v>
      </c>
      <c r="E55" s="297"/>
      <c r="F55" s="297"/>
      <c r="G55" s="149">
        <v>6722144</v>
      </c>
      <c r="H55" s="149">
        <v>1439064</v>
      </c>
      <c r="I55" s="149">
        <v>392016</v>
      </c>
      <c r="J55" s="149">
        <v>25526</v>
      </c>
      <c r="K55" s="149">
        <v>2720354</v>
      </c>
      <c r="L55" s="149">
        <v>174837</v>
      </c>
      <c r="M55" s="149"/>
      <c r="N55" s="149">
        <v>36382</v>
      </c>
      <c r="O55" s="149">
        <v>101502</v>
      </c>
      <c r="P55" s="149"/>
      <c r="Q55" s="149">
        <v>1000</v>
      </c>
      <c r="R55" s="149">
        <v>1831463</v>
      </c>
      <c r="S55" s="149"/>
      <c r="T55" s="149"/>
      <c r="U55" s="149"/>
      <c r="V55" s="149"/>
      <c r="W55" s="158"/>
    </row>
    <row r="56" spans="1:23" ht="39.6" outlineLevel="2" x14ac:dyDescent="0.25">
      <c r="A56" s="293"/>
      <c r="B56" s="294"/>
      <c r="C56" s="294"/>
      <c r="D56" s="294"/>
      <c r="E56" s="150" t="s">
        <v>39</v>
      </c>
      <c r="F56" s="150" t="s">
        <v>994</v>
      </c>
      <c r="G56" s="149">
        <v>2096202</v>
      </c>
      <c r="H56" s="152">
        <v>492702</v>
      </c>
      <c r="I56" s="152">
        <v>115432</v>
      </c>
      <c r="J56" s="152">
        <v>22740</v>
      </c>
      <c r="K56" s="152">
        <v>220497</v>
      </c>
      <c r="L56" s="152">
        <v>21038</v>
      </c>
      <c r="M56" s="152"/>
      <c r="N56" s="152">
        <v>7471</v>
      </c>
      <c r="O56" s="152">
        <v>101502</v>
      </c>
      <c r="P56" s="152"/>
      <c r="Q56" s="152"/>
      <c r="R56" s="152">
        <v>1114820</v>
      </c>
      <c r="S56" s="152"/>
      <c r="T56" s="152"/>
      <c r="U56" s="152"/>
      <c r="V56" s="152"/>
      <c r="W56" s="161"/>
    </row>
    <row r="57" spans="1:23" ht="26.4" outlineLevel="2" x14ac:dyDescent="0.25">
      <c r="A57" s="295"/>
      <c r="B57" s="296"/>
      <c r="C57" s="296"/>
      <c r="D57" s="296"/>
      <c r="E57" s="151" t="s">
        <v>995</v>
      </c>
      <c r="F57" s="151" t="s">
        <v>996</v>
      </c>
      <c r="G57" s="149">
        <v>817328</v>
      </c>
      <c r="H57" s="153">
        <v>296242</v>
      </c>
      <c r="I57" s="153">
        <v>86299</v>
      </c>
      <c r="J57" s="153">
        <v>2750</v>
      </c>
      <c r="K57" s="153">
        <v>189422</v>
      </c>
      <c r="L57" s="153">
        <v>6758</v>
      </c>
      <c r="M57" s="153"/>
      <c r="N57" s="153">
        <v>280</v>
      </c>
      <c r="O57" s="153"/>
      <c r="P57" s="153"/>
      <c r="Q57" s="153">
        <v>1000</v>
      </c>
      <c r="R57" s="153">
        <v>234577</v>
      </c>
      <c r="S57" s="153"/>
      <c r="T57" s="153"/>
      <c r="U57" s="153"/>
      <c r="V57" s="153"/>
      <c r="W57" s="162"/>
    </row>
    <row r="58" spans="1:23" ht="39.6" outlineLevel="2" x14ac:dyDescent="0.25">
      <c r="A58" s="293"/>
      <c r="B58" s="294"/>
      <c r="C58" s="294"/>
      <c r="D58" s="294"/>
      <c r="E58" s="150" t="s">
        <v>40</v>
      </c>
      <c r="F58" s="150" t="s">
        <v>605</v>
      </c>
      <c r="G58" s="149">
        <v>316040</v>
      </c>
      <c r="H58" s="152">
        <v>126138</v>
      </c>
      <c r="I58" s="152">
        <v>37294</v>
      </c>
      <c r="J58" s="152"/>
      <c r="K58" s="152">
        <v>110886</v>
      </c>
      <c r="L58" s="152">
        <v>10878</v>
      </c>
      <c r="M58" s="152"/>
      <c r="N58" s="152">
        <v>2733</v>
      </c>
      <c r="O58" s="152"/>
      <c r="P58" s="152"/>
      <c r="Q58" s="152"/>
      <c r="R58" s="152">
        <v>28111</v>
      </c>
      <c r="S58" s="152"/>
      <c r="T58" s="152"/>
      <c r="U58" s="152"/>
      <c r="V58" s="152"/>
      <c r="W58" s="161"/>
    </row>
    <row r="59" spans="1:23" ht="52.8" outlineLevel="2" x14ac:dyDescent="0.25">
      <c r="A59" s="295"/>
      <c r="B59" s="296"/>
      <c r="C59" s="296"/>
      <c r="D59" s="296"/>
      <c r="E59" s="151" t="s">
        <v>997</v>
      </c>
      <c r="F59" s="151" t="s">
        <v>636</v>
      </c>
      <c r="G59" s="149">
        <v>1741640</v>
      </c>
      <c r="H59" s="153">
        <v>226084</v>
      </c>
      <c r="I59" s="153">
        <v>65026</v>
      </c>
      <c r="J59" s="153"/>
      <c r="K59" s="153">
        <v>1235458</v>
      </c>
      <c r="L59" s="153">
        <v>57084</v>
      </c>
      <c r="M59" s="153"/>
      <c r="N59" s="153">
        <v>6170</v>
      </c>
      <c r="O59" s="153"/>
      <c r="P59" s="153"/>
      <c r="Q59" s="153"/>
      <c r="R59" s="153">
        <v>151818</v>
      </c>
      <c r="S59" s="153"/>
      <c r="T59" s="153"/>
      <c r="U59" s="153"/>
      <c r="V59" s="153"/>
      <c r="W59" s="162"/>
    </row>
    <row r="60" spans="1:23" ht="66" outlineLevel="2" x14ac:dyDescent="0.25">
      <c r="A60" s="293"/>
      <c r="B60" s="294"/>
      <c r="C60" s="294"/>
      <c r="D60" s="294"/>
      <c r="E60" s="150" t="s">
        <v>507</v>
      </c>
      <c r="F60" s="150" t="s">
        <v>637</v>
      </c>
      <c r="G60" s="149">
        <v>340522</v>
      </c>
      <c r="H60" s="152">
        <v>65716</v>
      </c>
      <c r="I60" s="152">
        <v>19039</v>
      </c>
      <c r="J60" s="152">
        <v>36</v>
      </c>
      <c r="K60" s="152">
        <v>172523</v>
      </c>
      <c r="L60" s="152">
        <v>19777</v>
      </c>
      <c r="M60" s="152"/>
      <c r="N60" s="152">
        <v>1919</v>
      </c>
      <c r="O60" s="152"/>
      <c r="P60" s="152"/>
      <c r="Q60" s="152"/>
      <c r="R60" s="152">
        <v>61512</v>
      </c>
      <c r="S60" s="152"/>
      <c r="T60" s="152"/>
      <c r="U60" s="152"/>
      <c r="V60" s="152"/>
      <c r="W60" s="161"/>
    </row>
    <row r="61" spans="1:23" ht="52.8" outlineLevel="2" x14ac:dyDescent="0.25">
      <c r="A61" s="295"/>
      <c r="B61" s="296"/>
      <c r="C61" s="296"/>
      <c r="D61" s="296"/>
      <c r="E61" s="151" t="s">
        <v>506</v>
      </c>
      <c r="F61" s="151" t="s">
        <v>998</v>
      </c>
      <c r="G61" s="149">
        <v>661612</v>
      </c>
      <c r="H61" s="153">
        <v>130768</v>
      </c>
      <c r="I61" s="153">
        <v>39450</v>
      </c>
      <c r="J61" s="153"/>
      <c r="K61" s="153">
        <v>348461</v>
      </c>
      <c r="L61" s="153">
        <v>41857</v>
      </c>
      <c r="M61" s="153"/>
      <c r="N61" s="153">
        <v>10896</v>
      </c>
      <c r="O61" s="153"/>
      <c r="P61" s="153"/>
      <c r="Q61" s="153"/>
      <c r="R61" s="153">
        <v>90180</v>
      </c>
      <c r="S61" s="153"/>
      <c r="T61" s="153"/>
      <c r="U61" s="153"/>
      <c r="V61" s="153"/>
      <c r="W61" s="162"/>
    </row>
    <row r="62" spans="1:23" ht="52.8" outlineLevel="2" x14ac:dyDescent="0.25">
      <c r="A62" s="293"/>
      <c r="B62" s="294"/>
      <c r="C62" s="294"/>
      <c r="D62" s="294"/>
      <c r="E62" s="150" t="s">
        <v>505</v>
      </c>
      <c r="F62" s="150" t="s">
        <v>999</v>
      </c>
      <c r="G62" s="149">
        <v>507037</v>
      </c>
      <c r="H62" s="152">
        <v>101414</v>
      </c>
      <c r="I62" s="152">
        <v>29476</v>
      </c>
      <c r="J62" s="152"/>
      <c r="K62" s="152">
        <v>266464</v>
      </c>
      <c r="L62" s="152">
        <v>17145</v>
      </c>
      <c r="M62" s="152"/>
      <c r="N62" s="152">
        <v>3273</v>
      </c>
      <c r="O62" s="152"/>
      <c r="P62" s="152"/>
      <c r="Q62" s="152"/>
      <c r="R62" s="152">
        <v>89265</v>
      </c>
      <c r="S62" s="152"/>
      <c r="T62" s="152"/>
      <c r="U62" s="152"/>
      <c r="V62" s="152"/>
      <c r="W62" s="161"/>
    </row>
    <row r="63" spans="1:23" ht="39.6" outlineLevel="2" x14ac:dyDescent="0.25">
      <c r="A63" s="295"/>
      <c r="B63" s="296"/>
      <c r="C63" s="296"/>
      <c r="D63" s="296"/>
      <c r="E63" s="151" t="s">
        <v>43</v>
      </c>
      <c r="F63" s="151" t="s">
        <v>225</v>
      </c>
      <c r="G63" s="149">
        <v>241763</v>
      </c>
      <c r="H63" s="153"/>
      <c r="I63" s="153"/>
      <c r="J63" s="153"/>
      <c r="K63" s="153">
        <v>176643</v>
      </c>
      <c r="L63" s="153">
        <v>300</v>
      </c>
      <c r="M63" s="153"/>
      <c r="N63" s="153">
        <v>3640</v>
      </c>
      <c r="O63" s="153"/>
      <c r="P63" s="153"/>
      <c r="Q63" s="153"/>
      <c r="R63" s="153">
        <v>61180</v>
      </c>
      <c r="S63" s="153"/>
      <c r="T63" s="153"/>
      <c r="U63" s="153"/>
      <c r="V63" s="153"/>
      <c r="W63" s="162"/>
    </row>
    <row r="64" spans="1:23" ht="26.4" outlineLevel="1" x14ac:dyDescent="0.25">
      <c r="A64" s="293"/>
      <c r="B64" s="294"/>
      <c r="C64" s="150" t="s">
        <v>45</v>
      </c>
      <c r="D64" s="297" t="s">
        <v>46</v>
      </c>
      <c r="E64" s="297"/>
      <c r="F64" s="297"/>
      <c r="G64" s="149">
        <v>451604</v>
      </c>
      <c r="H64" s="149"/>
      <c r="I64" s="149"/>
      <c r="J64" s="149"/>
      <c r="K64" s="149">
        <v>361189</v>
      </c>
      <c r="L64" s="149"/>
      <c r="M64" s="149"/>
      <c r="N64" s="149">
        <v>500</v>
      </c>
      <c r="O64" s="149"/>
      <c r="P64" s="149"/>
      <c r="Q64" s="149"/>
      <c r="R64" s="149">
        <v>89915</v>
      </c>
      <c r="S64" s="149"/>
      <c r="T64" s="149"/>
      <c r="U64" s="149"/>
      <c r="V64" s="149"/>
      <c r="W64" s="158"/>
    </row>
    <row r="65" spans="1:23" ht="26.4" outlineLevel="2" x14ac:dyDescent="0.25">
      <c r="A65" s="295"/>
      <c r="B65" s="296"/>
      <c r="C65" s="296"/>
      <c r="D65" s="296"/>
      <c r="E65" s="151" t="s">
        <v>47</v>
      </c>
      <c r="F65" s="151" t="s">
        <v>46</v>
      </c>
      <c r="G65" s="149">
        <v>451604</v>
      </c>
      <c r="H65" s="153"/>
      <c r="I65" s="153"/>
      <c r="J65" s="153"/>
      <c r="K65" s="153">
        <v>361189</v>
      </c>
      <c r="L65" s="153"/>
      <c r="M65" s="153"/>
      <c r="N65" s="153">
        <v>500</v>
      </c>
      <c r="O65" s="153"/>
      <c r="P65" s="153"/>
      <c r="Q65" s="153"/>
      <c r="R65" s="153">
        <v>89915</v>
      </c>
      <c r="S65" s="153"/>
      <c r="T65" s="153"/>
      <c r="U65" s="153"/>
      <c r="V65" s="153"/>
      <c r="W65" s="162"/>
    </row>
    <row r="66" spans="1:23" ht="26.4" outlineLevel="1" x14ac:dyDescent="0.25">
      <c r="A66" s="293"/>
      <c r="B66" s="294"/>
      <c r="C66" s="150" t="s">
        <v>48</v>
      </c>
      <c r="D66" s="297" t="s">
        <v>290</v>
      </c>
      <c r="E66" s="297"/>
      <c r="F66" s="297"/>
      <c r="G66" s="149">
        <v>557784</v>
      </c>
      <c r="H66" s="149">
        <v>185240</v>
      </c>
      <c r="I66" s="149">
        <v>53969</v>
      </c>
      <c r="J66" s="149">
        <v>520</v>
      </c>
      <c r="K66" s="149">
        <v>146896</v>
      </c>
      <c r="L66" s="149">
        <v>25720</v>
      </c>
      <c r="M66" s="149"/>
      <c r="N66" s="149">
        <v>15439</v>
      </c>
      <c r="O66" s="149">
        <v>100000</v>
      </c>
      <c r="P66" s="149"/>
      <c r="Q66" s="149"/>
      <c r="R66" s="149">
        <v>30000</v>
      </c>
      <c r="S66" s="149"/>
      <c r="T66" s="149"/>
      <c r="U66" s="149"/>
      <c r="V66" s="149"/>
      <c r="W66" s="158"/>
    </row>
    <row r="67" spans="1:23" ht="26.4" outlineLevel="2" x14ac:dyDescent="0.25">
      <c r="A67" s="295"/>
      <c r="B67" s="296"/>
      <c r="C67" s="296"/>
      <c r="D67" s="296"/>
      <c r="E67" s="151" t="s">
        <v>49</v>
      </c>
      <c r="F67" s="151" t="s">
        <v>228</v>
      </c>
      <c r="G67" s="149">
        <v>35549</v>
      </c>
      <c r="H67" s="153">
        <v>17113</v>
      </c>
      <c r="I67" s="153">
        <v>4216</v>
      </c>
      <c r="J67" s="153"/>
      <c r="K67" s="153">
        <v>7315</v>
      </c>
      <c r="L67" s="153"/>
      <c r="M67" s="153"/>
      <c r="N67" s="153">
        <v>6905</v>
      </c>
      <c r="O67" s="153"/>
      <c r="P67" s="153"/>
      <c r="Q67" s="153"/>
      <c r="R67" s="153"/>
      <c r="S67" s="153"/>
      <c r="T67" s="153"/>
      <c r="U67" s="153"/>
      <c r="V67" s="153"/>
      <c r="W67" s="162"/>
    </row>
    <row r="68" spans="1:23" ht="26.4" outlineLevel="2" x14ac:dyDescent="0.25">
      <c r="A68" s="293"/>
      <c r="B68" s="294"/>
      <c r="C68" s="294"/>
      <c r="D68" s="294"/>
      <c r="E68" s="150" t="s">
        <v>115</v>
      </c>
      <c r="F68" s="150" t="s">
        <v>116</v>
      </c>
      <c r="G68" s="149">
        <v>226931</v>
      </c>
      <c r="H68" s="152">
        <v>103857</v>
      </c>
      <c r="I68" s="152">
        <v>30777</v>
      </c>
      <c r="J68" s="152"/>
      <c r="K68" s="152">
        <v>74863</v>
      </c>
      <c r="L68" s="152">
        <v>9450</v>
      </c>
      <c r="M68" s="152"/>
      <c r="N68" s="152">
        <v>7984</v>
      </c>
      <c r="O68" s="152"/>
      <c r="P68" s="152"/>
      <c r="Q68" s="152"/>
      <c r="R68" s="152"/>
      <c r="S68" s="152"/>
      <c r="T68" s="152"/>
      <c r="U68" s="152"/>
      <c r="V68" s="152"/>
      <c r="W68" s="161"/>
    </row>
    <row r="69" spans="1:23" ht="26.4" outlineLevel="2" x14ac:dyDescent="0.25">
      <c r="A69" s="295"/>
      <c r="B69" s="296"/>
      <c r="C69" s="296"/>
      <c r="D69" s="296"/>
      <c r="E69" s="151" t="s">
        <v>50</v>
      </c>
      <c r="F69" s="151" t="s">
        <v>640</v>
      </c>
      <c r="G69" s="149">
        <v>295304</v>
      </c>
      <c r="H69" s="153">
        <v>64270</v>
      </c>
      <c r="I69" s="153">
        <v>18976</v>
      </c>
      <c r="J69" s="153">
        <v>520</v>
      </c>
      <c r="K69" s="153">
        <v>64718</v>
      </c>
      <c r="L69" s="153">
        <v>16270</v>
      </c>
      <c r="M69" s="153"/>
      <c r="N69" s="153">
        <v>550</v>
      </c>
      <c r="O69" s="153">
        <v>100000</v>
      </c>
      <c r="P69" s="153"/>
      <c r="Q69" s="153"/>
      <c r="R69" s="153">
        <v>30000</v>
      </c>
      <c r="S69" s="153"/>
      <c r="T69" s="153"/>
      <c r="U69" s="153"/>
      <c r="V69" s="153"/>
      <c r="W69" s="162"/>
    </row>
    <row r="70" spans="1:23" x14ac:dyDescent="0.25">
      <c r="A70" s="159" t="s">
        <v>51</v>
      </c>
      <c r="B70" s="297" t="s">
        <v>291</v>
      </c>
      <c r="C70" s="297"/>
      <c r="D70" s="297"/>
      <c r="E70" s="297"/>
      <c r="F70" s="297"/>
      <c r="G70" s="149">
        <v>5242824</v>
      </c>
      <c r="H70" s="149">
        <v>1921425</v>
      </c>
      <c r="I70" s="149">
        <v>537885</v>
      </c>
      <c r="J70" s="149">
        <v>28056</v>
      </c>
      <c r="K70" s="149">
        <v>1391764</v>
      </c>
      <c r="L70" s="149">
        <v>278962</v>
      </c>
      <c r="M70" s="149">
        <v>15950</v>
      </c>
      <c r="N70" s="149">
        <v>42848</v>
      </c>
      <c r="O70" s="149">
        <v>700098</v>
      </c>
      <c r="P70" s="149"/>
      <c r="Q70" s="149"/>
      <c r="R70" s="149">
        <v>319799</v>
      </c>
      <c r="S70" s="149"/>
      <c r="T70" s="149"/>
      <c r="U70" s="149">
        <v>1000</v>
      </c>
      <c r="V70" s="149"/>
      <c r="W70" s="158">
        <v>5037</v>
      </c>
    </row>
    <row r="71" spans="1:23" ht="26.4" outlineLevel="1" x14ac:dyDescent="0.25">
      <c r="A71" s="295"/>
      <c r="B71" s="296"/>
      <c r="C71" s="151" t="s">
        <v>52</v>
      </c>
      <c r="D71" s="297" t="s">
        <v>292</v>
      </c>
      <c r="E71" s="297"/>
      <c r="F71" s="297"/>
      <c r="G71" s="149">
        <v>827840</v>
      </c>
      <c r="H71" s="149">
        <v>68431</v>
      </c>
      <c r="I71" s="149">
        <v>19480</v>
      </c>
      <c r="J71" s="149">
        <v>1900</v>
      </c>
      <c r="K71" s="149">
        <v>117984</v>
      </c>
      <c r="L71" s="149">
        <v>35451</v>
      </c>
      <c r="M71" s="149"/>
      <c r="N71" s="149">
        <v>30022</v>
      </c>
      <c r="O71" s="149">
        <v>554572</v>
      </c>
      <c r="P71" s="149"/>
      <c r="Q71" s="149"/>
      <c r="R71" s="149"/>
      <c r="S71" s="149"/>
      <c r="T71" s="149"/>
      <c r="U71" s="149"/>
      <c r="V71" s="149"/>
      <c r="W71" s="158"/>
    </row>
    <row r="72" spans="1:23" ht="39.6" outlineLevel="2" x14ac:dyDescent="0.25">
      <c r="A72" s="293"/>
      <c r="B72" s="294"/>
      <c r="C72" s="294"/>
      <c r="D72" s="294"/>
      <c r="E72" s="150" t="s">
        <v>53</v>
      </c>
      <c r="F72" s="150" t="s">
        <v>618</v>
      </c>
      <c r="G72" s="149">
        <v>649341</v>
      </c>
      <c r="H72" s="152">
        <v>51337</v>
      </c>
      <c r="I72" s="152">
        <v>14326</v>
      </c>
      <c r="J72" s="152">
        <v>1900</v>
      </c>
      <c r="K72" s="152">
        <v>98317</v>
      </c>
      <c r="L72" s="152">
        <v>24816</v>
      </c>
      <c r="M72" s="152"/>
      <c r="N72" s="152">
        <v>29675</v>
      </c>
      <c r="O72" s="152">
        <v>428970</v>
      </c>
      <c r="P72" s="152"/>
      <c r="Q72" s="152"/>
      <c r="R72" s="152"/>
      <c r="S72" s="152"/>
      <c r="T72" s="152"/>
      <c r="U72" s="152"/>
      <c r="V72" s="152"/>
      <c r="W72" s="161"/>
    </row>
    <row r="73" spans="1:23" ht="39.6" outlineLevel="2" x14ac:dyDescent="0.25">
      <c r="A73" s="295"/>
      <c r="B73" s="296"/>
      <c r="C73" s="296"/>
      <c r="D73" s="296"/>
      <c r="E73" s="151" t="s">
        <v>54</v>
      </c>
      <c r="F73" s="151" t="s">
        <v>229</v>
      </c>
      <c r="G73" s="149">
        <v>125602</v>
      </c>
      <c r="H73" s="153"/>
      <c r="I73" s="153"/>
      <c r="J73" s="153"/>
      <c r="K73" s="153"/>
      <c r="L73" s="153"/>
      <c r="M73" s="153"/>
      <c r="N73" s="153"/>
      <c r="O73" s="153">
        <v>125602</v>
      </c>
      <c r="P73" s="153"/>
      <c r="Q73" s="153"/>
      <c r="R73" s="153"/>
      <c r="S73" s="153"/>
      <c r="T73" s="153"/>
      <c r="U73" s="153"/>
      <c r="V73" s="153"/>
      <c r="W73" s="162"/>
    </row>
    <row r="74" spans="1:23" ht="79.2" outlineLevel="2" x14ac:dyDescent="0.25">
      <c r="A74" s="293"/>
      <c r="B74" s="294"/>
      <c r="C74" s="294"/>
      <c r="D74" s="294"/>
      <c r="E74" s="150" t="s">
        <v>130</v>
      </c>
      <c r="F74" s="150" t="s">
        <v>503</v>
      </c>
      <c r="G74" s="149">
        <v>45997</v>
      </c>
      <c r="H74" s="152">
        <v>17094</v>
      </c>
      <c r="I74" s="152">
        <v>5154</v>
      </c>
      <c r="J74" s="152"/>
      <c r="K74" s="152">
        <v>17912</v>
      </c>
      <c r="L74" s="152">
        <v>5490</v>
      </c>
      <c r="M74" s="152"/>
      <c r="N74" s="152">
        <v>347</v>
      </c>
      <c r="O74" s="152"/>
      <c r="P74" s="152"/>
      <c r="Q74" s="152"/>
      <c r="R74" s="152"/>
      <c r="S74" s="152"/>
      <c r="T74" s="152"/>
      <c r="U74" s="152"/>
      <c r="V74" s="152"/>
      <c r="W74" s="161"/>
    </row>
    <row r="75" spans="1:23" ht="52.8" outlineLevel="2" x14ac:dyDescent="0.25">
      <c r="A75" s="295"/>
      <c r="B75" s="296"/>
      <c r="C75" s="296"/>
      <c r="D75" s="296"/>
      <c r="E75" s="151" t="s">
        <v>165</v>
      </c>
      <c r="F75" s="151" t="s">
        <v>298</v>
      </c>
      <c r="G75" s="149">
        <v>3700</v>
      </c>
      <c r="H75" s="153"/>
      <c r="I75" s="153"/>
      <c r="J75" s="153"/>
      <c r="K75" s="153">
        <v>500</v>
      </c>
      <c r="L75" s="153">
        <v>3200</v>
      </c>
      <c r="M75" s="153"/>
      <c r="N75" s="153"/>
      <c r="O75" s="153"/>
      <c r="P75" s="153"/>
      <c r="Q75" s="153"/>
      <c r="R75" s="153"/>
      <c r="S75" s="153"/>
      <c r="T75" s="153"/>
      <c r="U75" s="153"/>
      <c r="V75" s="153"/>
      <c r="W75" s="162"/>
    </row>
    <row r="76" spans="1:23" ht="52.8" outlineLevel="2" x14ac:dyDescent="0.25">
      <c r="A76" s="293"/>
      <c r="B76" s="294"/>
      <c r="C76" s="294"/>
      <c r="D76" s="294"/>
      <c r="E76" s="150" t="s">
        <v>502</v>
      </c>
      <c r="F76" s="150" t="s">
        <v>501</v>
      </c>
      <c r="G76" s="149">
        <v>3200</v>
      </c>
      <c r="H76" s="152"/>
      <c r="I76" s="152"/>
      <c r="J76" s="152"/>
      <c r="K76" s="152">
        <v>1255</v>
      </c>
      <c r="L76" s="152">
        <v>1945</v>
      </c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61"/>
    </row>
    <row r="77" spans="1:23" ht="26.4" outlineLevel="1" x14ac:dyDescent="0.25">
      <c r="A77" s="295"/>
      <c r="B77" s="296"/>
      <c r="C77" s="151" t="s">
        <v>230</v>
      </c>
      <c r="D77" s="297" t="s">
        <v>55</v>
      </c>
      <c r="E77" s="297"/>
      <c r="F77" s="297"/>
      <c r="G77" s="149">
        <v>685543</v>
      </c>
      <c r="H77" s="149">
        <v>343976</v>
      </c>
      <c r="I77" s="149">
        <v>104296</v>
      </c>
      <c r="J77" s="149">
        <v>50</v>
      </c>
      <c r="K77" s="149">
        <v>124913</v>
      </c>
      <c r="L77" s="149">
        <v>20161</v>
      </c>
      <c r="M77" s="149">
        <v>15950</v>
      </c>
      <c r="N77" s="149">
        <v>175</v>
      </c>
      <c r="O77" s="149"/>
      <c r="P77" s="149"/>
      <c r="Q77" s="149"/>
      <c r="R77" s="149">
        <v>70985</v>
      </c>
      <c r="S77" s="149"/>
      <c r="T77" s="149"/>
      <c r="U77" s="149"/>
      <c r="V77" s="149"/>
      <c r="W77" s="158">
        <v>5037</v>
      </c>
    </row>
    <row r="78" spans="1:23" ht="26.4" outlineLevel="2" x14ac:dyDescent="0.25">
      <c r="A78" s="293"/>
      <c r="B78" s="294"/>
      <c r="C78" s="294"/>
      <c r="D78" s="294"/>
      <c r="E78" s="150" t="s">
        <v>56</v>
      </c>
      <c r="F78" s="150" t="s">
        <v>57</v>
      </c>
      <c r="G78" s="149">
        <v>298367</v>
      </c>
      <c r="H78" s="152">
        <v>159047</v>
      </c>
      <c r="I78" s="152">
        <v>48715</v>
      </c>
      <c r="J78" s="152">
        <v>50</v>
      </c>
      <c r="K78" s="152">
        <v>59792</v>
      </c>
      <c r="L78" s="152">
        <v>5255</v>
      </c>
      <c r="M78" s="152">
        <v>3000</v>
      </c>
      <c r="N78" s="152">
        <v>25</v>
      </c>
      <c r="O78" s="152"/>
      <c r="P78" s="152"/>
      <c r="Q78" s="152"/>
      <c r="R78" s="152">
        <v>17446</v>
      </c>
      <c r="S78" s="152"/>
      <c r="T78" s="152"/>
      <c r="U78" s="152"/>
      <c r="V78" s="152"/>
      <c r="W78" s="161">
        <v>5037</v>
      </c>
    </row>
    <row r="79" spans="1:23" ht="26.4" outlineLevel="2" x14ac:dyDescent="0.25">
      <c r="A79" s="295"/>
      <c r="B79" s="296"/>
      <c r="C79" s="296"/>
      <c r="D79" s="296"/>
      <c r="E79" s="151" t="s">
        <v>58</v>
      </c>
      <c r="F79" s="151" t="s">
        <v>604</v>
      </c>
      <c r="G79" s="149">
        <v>24658</v>
      </c>
      <c r="H79" s="153">
        <v>13904</v>
      </c>
      <c r="I79" s="153">
        <v>4035</v>
      </c>
      <c r="J79" s="153"/>
      <c r="K79" s="153">
        <v>2238</v>
      </c>
      <c r="L79" s="153">
        <v>1126</v>
      </c>
      <c r="M79" s="153">
        <v>850</v>
      </c>
      <c r="N79" s="153">
        <v>5</v>
      </c>
      <c r="O79" s="153"/>
      <c r="P79" s="153"/>
      <c r="Q79" s="153"/>
      <c r="R79" s="153">
        <v>2500</v>
      </c>
      <c r="S79" s="153"/>
      <c r="T79" s="153"/>
      <c r="U79" s="153"/>
      <c r="V79" s="153"/>
      <c r="W79" s="162"/>
    </row>
    <row r="80" spans="1:23" ht="39.6" outlineLevel="2" x14ac:dyDescent="0.25">
      <c r="A80" s="293"/>
      <c r="B80" s="294"/>
      <c r="C80" s="294"/>
      <c r="D80" s="294"/>
      <c r="E80" s="150" t="s">
        <v>59</v>
      </c>
      <c r="F80" s="150" t="s">
        <v>603</v>
      </c>
      <c r="G80" s="149">
        <v>52190</v>
      </c>
      <c r="H80" s="152">
        <v>25340</v>
      </c>
      <c r="I80" s="152">
        <v>7433</v>
      </c>
      <c r="J80" s="152"/>
      <c r="K80" s="152">
        <v>14754</v>
      </c>
      <c r="L80" s="152">
        <v>1768</v>
      </c>
      <c r="M80" s="152">
        <v>850</v>
      </c>
      <c r="N80" s="152">
        <v>45</v>
      </c>
      <c r="O80" s="152"/>
      <c r="P80" s="152"/>
      <c r="Q80" s="152"/>
      <c r="R80" s="152">
        <v>2000</v>
      </c>
      <c r="S80" s="152"/>
      <c r="T80" s="152"/>
      <c r="U80" s="152"/>
      <c r="V80" s="152"/>
      <c r="W80" s="161"/>
    </row>
    <row r="81" spans="1:23" ht="26.4" outlineLevel="2" x14ac:dyDescent="0.25">
      <c r="A81" s="295"/>
      <c r="B81" s="296"/>
      <c r="C81" s="296"/>
      <c r="D81" s="296"/>
      <c r="E81" s="151" t="s">
        <v>60</v>
      </c>
      <c r="F81" s="151" t="s">
        <v>231</v>
      </c>
      <c r="G81" s="149">
        <v>22311</v>
      </c>
      <c r="H81" s="153">
        <v>13138</v>
      </c>
      <c r="I81" s="153">
        <v>4138</v>
      </c>
      <c r="J81" s="153"/>
      <c r="K81" s="153">
        <v>1739</v>
      </c>
      <c r="L81" s="153">
        <v>193</v>
      </c>
      <c r="M81" s="153">
        <v>800</v>
      </c>
      <c r="N81" s="153">
        <v>3</v>
      </c>
      <c r="O81" s="153"/>
      <c r="P81" s="153"/>
      <c r="Q81" s="153"/>
      <c r="R81" s="153">
        <v>2300</v>
      </c>
      <c r="S81" s="153"/>
      <c r="T81" s="153"/>
      <c r="U81" s="153"/>
      <c r="V81" s="153"/>
      <c r="W81" s="162"/>
    </row>
    <row r="82" spans="1:23" ht="26.4" outlineLevel="2" x14ac:dyDescent="0.25">
      <c r="A82" s="293"/>
      <c r="B82" s="294"/>
      <c r="C82" s="294"/>
      <c r="D82" s="294"/>
      <c r="E82" s="150" t="s">
        <v>61</v>
      </c>
      <c r="F82" s="150" t="s">
        <v>232</v>
      </c>
      <c r="G82" s="149">
        <v>24353</v>
      </c>
      <c r="H82" s="152">
        <v>13156</v>
      </c>
      <c r="I82" s="152">
        <v>4334</v>
      </c>
      <c r="J82" s="152"/>
      <c r="K82" s="152">
        <v>1518</v>
      </c>
      <c r="L82" s="152">
        <v>1590</v>
      </c>
      <c r="M82" s="152">
        <v>950</v>
      </c>
      <c r="N82" s="152">
        <v>5</v>
      </c>
      <c r="O82" s="152"/>
      <c r="P82" s="152"/>
      <c r="Q82" s="152"/>
      <c r="R82" s="152">
        <v>2800</v>
      </c>
      <c r="S82" s="152"/>
      <c r="T82" s="152"/>
      <c r="U82" s="152"/>
      <c r="V82" s="152"/>
      <c r="W82" s="161"/>
    </row>
    <row r="83" spans="1:23" ht="26.4" outlineLevel="2" x14ac:dyDescent="0.25">
      <c r="A83" s="295"/>
      <c r="B83" s="296"/>
      <c r="C83" s="296"/>
      <c r="D83" s="296"/>
      <c r="E83" s="151" t="s">
        <v>117</v>
      </c>
      <c r="F83" s="151" t="s">
        <v>118</v>
      </c>
      <c r="G83" s="149">
        <v>58696</v>
      </c>
      <c r="H83" s="153">
        <v>27726</v>
      </c>
      <c r="I83" s="153">
        <v>8172</v>
      </c>
      <c r="J83" s="153"/>
      <c r="K83" s="153">
        <v>13757</v>
      </c>
      <c r="L83" s="153">
        <v>898</v>
      </c>
      <c r="M83" s="153">
        <v>2100</v>
      </c>
      <c r="N83" s="153">
        <v>43</v>
      </c>
      <c r="O83" s="153"/>
      <c r="P83" s="153"/>
      <c r="Q83" s="153"/>
      <c r="R83" s="153">
        <v>6000</v>
      </c>
      <c r="S83" s="153"/>
      <c r="T83" s="153"/>
      <c r="U83" s="153"/>
      <c r="V83" s="153"/>
      <c r="W83" s="162"/>
    </row>
    <row r="84" spans="1:23" ht="26.4" outlineLevel="2" x14ac:dyDescent="0.25">
      <c r="A84" s="293"/>
      <c r="B84" s="294"/>
      <c r="C84" s="294"/>
      <c r="D84" s="294"/>
      <c r="E84" s="150" t="s">
        <v>119</v>
      </c>
      <c r="F84" s="150" t="s">
        <v>293</v>
      </c>
      <c r="G84" s="149">
        <v>17006</v>
      </c>
      <c r="H84" s="152">
        <v>7800</v>
      </c>
      <c r="I84" s="152">
        <v>2492</v>
      </c>
      <c r="J84" s="152"/>
      <c r="K84" s="152">
        <v>3281</v>
      </c>
      <c r="L84" s="152">
        <v>1118</v>
      </c>
      <c r="M84" s="152">
        <v>850</v>
      </c>
      <c r="N84" s="152">
        <v>2</v>
      </c>
      <c r="O84" s="152"/>
      <c r="P84" s="152"/>
      <c r="Q84" s="152"/>
      <c r="R84" s="152">
        <v>1463</v>
      </c>
      <c r="S84" s="152"/>
      <c r="T84" s="152"/>
      <c r="U84" s="152"/>
      <c r="V84" s="152"/>
      <c r="W84" s="161"/>
    </row>
    <row r="85" spans="1:23" ht="26.4" outlineLevel="2" x14ac:dyDescent="0.25">
      <c r="A85" s="295"/>
      <c r="B85" s="296"/>
      <c r="C85" s="296"/>
      <c r="D85" s="296"/>
      <c r="E85" s="151" t="s">
        <v>133</v>
      </c>
      <c r="F85" s="151" t="s">
        <v>233</v>
      </c>
      <c r="G85" s="149">
        <v>65416</v>
      </c>
      <c r="H85" s="153">
        <v>34543</v>
      </c>
      <c r="I85" s="153">
        <v>10626</v>
      </c>
      <c r="J85" s="153"/>
      <c r="K85" s="153">
        <v>4447</v>
      </c>
      <c r="L85" s="153">
        <v>4165</v>
      </c>
      <c r="M85" s="153">
        <v>2000</v>
      </c>
      <c r="N85" s="153">
        <v>35</v>
      </c>
      <c r="O85" s="153"/>
      <c r="P85" s="153"/>
      <c r="Q85" s="153"/>
      <c r="R85" s="153">
        <v>9600</v>
      </c>
      <c r="S85" s="153"/>
      <c r="T85" s="153"/>
      <c r="U85" s="153"/>
      <c r="V85" s="153"/>
      <c r="W85" s="162"/>
    </row>
    <row r="86" spans="1:23" ht="39.6" outlineLevel="2" x14ac:dyDescent="0.25">
      <c r="A86" s="293"/>
      <c r="B86" s="294"/>
      <c r="C86" s="294"/>
      <c r="D86" s="294"/>
      <c r="E86" s="150" t="s">
        <v>134</v>
      </c>
      <c r="F86" s="150" t="s">
        <v>1000</v>
      </c>
      <c r="G86" s="149">
        <v>30623</v>
      </c>
      <c r="H86" s="152">
        <v>15386</v>
      </c>
      <c r="I86" s="152">
        <v>4417</v>
      </c>
      <c r="J86" s="152"/>
      <c r="K86" s="152">
        <v>1372</v>
      </c>
      <c r="L86" s="152">
        <v>1240</v>
      </c>
      <c r="M86" s="152">
        <v>2200</v>
      </c>
      <c r="N86" s="152">
        <v>8</v>
      </c>
      <c r="O86" s="152"/>
      <c r="P86" s="152"/>
      <c r="Q86" s="152"/>
      <c r="R86" s="152">
        <v>6000</v>
      </c>
      <c r="S86" s="152"/>
      <c r="T86" s="152"/>
      <c r="U86" s="152"/>
      <c r="V86" s="152"/>
      <c r="W86" s="161"/>
    </row>
    <row r="87" spans="1:23" ht="26.4" outlineLevel="2" x14ac:dyDescent="0.25">
      <c r="A87" s="295"/>
      <c r="B87" s="296"/>
      <c r="C87" s="296"/>
      <c r="D87" s="296"/>
      <c r="E87" s="151" t="s">
        <v>158</v>
      </c>
      <c r="F87" s="151" t="s">
        <v>235</v>
      </c>
      <c r="G87" s="149">
        <v>70811</v>
      </c>
      <c r="H87" s="153">
        <v>23512</v>
      </c>
      <c r="I87" s="153">
        <v>6860</v>
      </c>
      <c r="J87" s="153"/>
      <c r="K87" s="153">
        <v>18438</v>
      </c>
      <c r="L87" s="153">
        <v>1623</v>
      </c>
      <c r="M87" s="153">
        <v>1500</v>
      </c>
      <c r="N87" s="153">
        <v>2</v>
      </c>
      <c r="O87" s="153"/>
      <c r="P87" s="153"/>
      <c r="Q87" s="153"/>
      <c r="R87" s="153">
        <v>18876</v>
      </c>
      <c r="S87" s="153"/>
      <c r="T87" s="153"/>
      <c r="U87" s="153"/>
      <c r="V87" s="153"/>
      <c r="W87" s="162"/>
    </row>
    <row r="88" spans="1:23" ht="26.4" outlineLevel="2" x14ac:dyDescent="0.25">
      <c r="A88" s="293"/>
      <c r="B88" s="294"/>
      <c r="C88" s="294"/>
      <c r="D88" s="294"/>
      <c r="E88" s="150" t="s">
        <v>500</v>
      </c>
      <c r="F88" s="150" t="s">
        <v>499</v>
      </c>
      <c r="G88" s="149">
        <v>21112</v>
      </c>
      <c r="H88" s="152">
        <v>10424</v>
      </c>
      <c r="I88" s="152">
        <v>3074</v>
      </c>
      <c r="J88" s="152"/>
      <c r="K88" s="152">
        <v>3577</v>
      </c>
      <c r="L88" s="152">
        <v>1185</v>
      </c>
      <c r="M88" s="152">
        <v>850</v>
      </c>
      <c r="N88" s="152">
        <v>2</v>
      </c>
      <c r="O88" s="152"/>
      <c r="P88" s="152"/>
      <c r="Q88" s="152"/>
      <c r="R88" s="152">
        <v>2000</v>
      </c>
      <c r="S88" s="152"/>
      <c r="T88" s="152"/>
      <c r="U88" s="152"/>
      <c r="V88" s="152"/>
      <c r="W88" s="161"/>
    </row>
    <row r="89" spans="1:23" ht="26.4" outlineLevel="1" x14ac:dyDescent="0.25">
      <c r="A89" s="295"/>
      <c r="B89" s="296"/>
      <c r="C89" s="151" t="s">
        <v>62</v>
      </c>
      <c r="D89" s="297" t="s">
        <v>63</v>
      </c>
      <c r="E89" s="297"/>
      <c r="F89" s="297"/>
      <c r="G89" s="149">
        <v>3628942</v>
      </c>
      <c r="H89" s="149">
        <v>1509018</v>
      </c>
      <c r="I89" s="149">
        <v>414109</v>
      </c>
      <c r="J89" s="149">
        <v>26106</v>
      </c>
      <c r="K89" s="149">
        <v>1148367</v>
      </c>
      <c r="L89" s="149">
        <v>223350</v>
      </c>
      <c r="M89" s="149"/>
      <c r="N89" s="149">
        <v>12651</v>
      </c>
      <c r="O89" s="149">
        <v>46527</v>
      </c>
      <c r="P89" s="149"/>
      <c r="Q89" s="149"/>
      <c r="R89" s="149">
        <v>248814</v>
      </c>
      <c r="S89" s="149"/>
      <c r="T89" s="149"/>
      <c r="U89" s="149"/>
      <c r="V89" s="149"/>
      <c r="W89" s="158"/>
    </row>
    <row r="90" spans="1:23" ht="52.8" outlineLevel="2" x14ac:dyDescent="0.25">
      <c r="A90" s="293"/>
      <c r="B90" s="294"/>
      <c r="C90" s="294"/>
      <c r="D90" s="294"/>
      <c r="E90" s="150" t="s">
        <v>1001</v>
      </c>
      <c r="F90" s="150" t="s">
        <v>1002</v>
      </c>
      <c r="G90" s="149">
        <v>184491</v>
      </c>
      <c r="H90" s="152">
        <v>141668</v>
      </c>
      <c r="I90" s="152">
        <v>42493</v>
      </c>
      <c r="J90" s="152"/>
      <c r="K90" s="152"/>
      <c r="L90" s="152">
        <v>330</v>
      </c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61"/>
    </row>
    <row r="91" spans="1:23" ht="39.6" outlineLevel="2" x14ac:dyDescent="0.25">
      <c r="A91" s="295"/>
      <c r="B91" s="296"/>
      <c r="C91" s="296"/>
      <c r="D91" s="296"/>
      <c r="E91" s="151" t="s">
        <v>64</v>
      </c>
      <c r="F91" s="151" t="s">
        <v>642</v>
      </c>
      <c r="G91" s="149">
        <v>1225988</v>
      </c>
      <c r="H91" s="153">
        <v>460715</v>
      </c>
      <c r="I91" s="153">
        <v>116726</v>
      </c>
      <c r="J91" s="153">
        <v>23506</v>
      </c>
      <c r="K91" s="153">
        <v>428998</v>
      </c>
      <c r="L91" s="153">
        <v>90837</v>
      </c>
      <c r="M91" s="153"/>
      <c r="N91" s="153">
        <v>7064</v>
      </c>
      <c r="O91" s="153">
        <v>45000</v>
      </c>
      <c r="P91" s="153"/>
      <c r="Q91" s="153"/>
      <c r="R91" s="153">
        <v>53142</v>
      </c>
      <c r="S91" s="153"/>
      <c r="T91" s="153"/>
      <c r="U91" s="153"/>
      <c r="V91" s="153"/>
      <c r="W91" s="162"/>
    </row>
    <row r="92" spans="1:23" ht="26.4" outlineLevel="2" x14ac:dyDescent="0.25">
      <c r="A92" s="293"/>
      <c r="B92" s="294"/>
      <c r="C92" s="294"/>
      <c r="D92" s="294"/>
      <c r="E92" s="150" t="s">
        <v>108</v>
      </c>
      <c r="F92" s="150" t="s">
        <v>236</v>
      </c>
      <c r="G92" s="149">
        <v>20520</v>
      </c>
      <c r="H92" s="152">
        <v>800</v>
      </c>
      <c r="I92" s="152"/>
      <c r="J92" s="152"/>
      <c r="K92" s="152">
        <v>18700</v>
      </c>
      <c r="L92" s="152">
        <v>1020</v>
      </c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61"/>
    </row>
    <row r="93" spans="1:23" ht="26.4" outlineLevel="2" x14ac:dyDescent="0.25">
      <c r="A93" s="295"/>
      <c r="B93" s="296"/>
      <c r="C93" s="296"/>
      <c r="D93" s="296"/>
      <c r="E93" s="151" t="s">
        <v>65</v>
      </c>
      <c r="F93" s="151" t="s">
        <v>237</v>
      </c>
      <c r="G93" s="149">
        <v>160048</v>
      </c>
      <c r="H93" s="153">
        <v>74694</v>
      </c>
      <c r="I93" s="153">
        <v>21895</v>
      </c>
      <c r="J93" s="153">
        <v>600</v>
      </c>
      <c r="K93" s="153">
        <v>47258</v>
      </c>
      <c r="L93" s="153">
        <v>7984</v>
      </c>
      <c r="M93" s="153"/>
      <c r="N93" s="153">
        <v>905</v>
      </c>
      <c r="O93" s="153"/>
      <c r="P93" s="153"/>
      <c r="Q93" s="153"/>
      <c r="R93" s="153">
        <v>6712</v>
      </c>
      <c r="S93" s="153"/>
      <c r="T93" s="153"/>
      <c r="U93" s="153"/>
      <c r="V93" s="153"/>
      <c r="W93" s="162"/>
    </row>
    <row r="94" spans="1:23" ht="26.4" outlineLevel="2" x14ac:dyDescent="0.25">
      <c r="A94" s="293"/>
      <c r="B94" s="294"/>
      <c r="C94" s="294"/>
      <c r="D94" s="294"/>
      <c r="E94" s="150" t="s">
        <v>66</v>
      </c>
      <c r="F94" s="150" t="s">
        <v>1003</v>
      </c>
      <c r="G94" s="149">
        <v>112545</v>
      </c>
      <c r="H94" s="152">
        <v>47553</v>
      </c>
      <c r="I94" s="152">
        <v>12495</v>
      </c>
      <c r="J94" s="152"/>
      <c r="K94" s="152">
        <v>40494</v>
      </c>
      <c r="L94" s="152">
        <v>11203</v>
      </c>
      <c r="M94" s="152"/>
      <c r="N94" s="152"/>
      <c r="O94" s="152"/>
      <c r="P94" s="152"/>
      <c r="Q94" s="152"/>
      <c r="R94" s="152">
        <v>800</v>
      </c>
      <c r="S94" s="152"/>
      <c r="T94" s="152"/>
      <c r="U94" s="152"/>
      <c r="V94" s="152"/>
      <c r="W94" s="161"/>
    </row>
    <row r="95" spans="1:23" ht="26.4" outlineLevel="2" x14ac:dyDescent="0.25">
      <c r="A95" s="295"/>
      <c r="B95" s="296"/>
      <c r="C95" s="296"/>
      <c r="D95" s="296"/>
      <c r="E95" s="151" t="s">
        <v>67</v>
      </c>
      <c r="F95" s="151" t="s">
        <v>1004</v>
      </c>
      <c r="G95" s="149">
        <v>140836</v>
      </c>
      <c r="H95" s="153">
        <v>52359</v>
      </c>
      <c r="I95" s="153">
        <v>15510</v>
      </c>
      <c r="J95" s="153"/>
      <c r="K95" s="153">
        <v>49091</v>
      </c>
      <c r="L95" s="153">
        <v>23376</v>
      </c>
      <c r="M95" s="153"/>
      <c r="N95" s="153">
        <v>500</v>
      </c>
      <c r="O95" s="153"/>
      <c r="P95" s="153"/>
      <c r="Q95" s="153"/>
      <c r="R95" s="153"/>
      <c r="S95" s="153"/>
      <c r="T95" s="153"/>
      <c r="U95" s="153"/>
      <c r="V95" s="153"/>
      <c r="W95" s="162"/>
    </row>
    <row r="96" spans="1:23" ht="39.6" outlineLevel="2" x14ac:dyDescent="0.25">
      <c r="A96" s="293"/>
      <c r="B96" s="294"/>
      <c r="C96" s="294"/>
      <c r="D96" s="294"/>
      <c r="E96" s="150" t="s">
        <v>68</v>
      </c>
      <c r="F96" s="150" t="s">
        <v>1123</v>
      </c>
      <c r="G96" s="149">
        <v>58061</v>
      </c>
      <c r="H96" s="152">
        <v>14093</v>
      </c>
      <c r="I96" s="152">
        <v>3083</v>
      </c>
      <c r="J96" s="152"/>
      <c r="K96" s="152">
        <v>38426</v>
      </c>
      <c r="L96" s="152">
        <v>2184</v>
      </c>
      <c r="M96" s="152"/>
      <c r="N96" s="152">
        <v>275</v>
      </c>
      <c r="O96" s="152"/>
      <c r="P96" s="152"/>
      <c r="Q96" s="152"/>
      <c r="R96" s="152"/>
      <c r="S96" s="152"/>
      <c r="T96" s="152"/>
      <c r="U96" s="152"/>
      <c r="V96" s="152"/>
      <c r="W96" s="161"/>
    </row>
    <row r="97" spans="1:23" ht="26.4" outlineLevel="2" x14ac:dyDescent="0.25">
      <c r="A97" s="295"/>
      <c r="B97" s="296"/>
      <c r="C97" s="296"/>
      <c r="D97" s="296"/>
      <c r="E97" s="151" t="s">
        <v>120</v>
      </c>
      <c r="F97" s="151" t="s">
        <v>121</v>
      </c>
      <c r="G97" s="149">
        <v>545001</v>
      </c>
      <c r="H97" s="153">
        <v>253513</v>
      </c>
      <c r="I97" s="153">
        <v>69567</v>
      </c>
      <c r="J97" s="153">
        <v>745</v>
      </c>
      <c r="K97" s="153">
        <v>181329</v>
      </c>
      <c r="L97" s="153">
        <v>24115</v>
      </c>
      <c r="M97" s="153"/>
      <c r="N97" s="153">
        <v>1405</v>
      </c>
      <c r="O97" s="153">
        <v>1527</v>
      </c>
      <c r="P97" s="153"/>
      <c r="Q97" s="153"/>
      <c r="R97" s="153">
        <v>12800</v>
      </c>
      <c r="S97" s="153"/>
      <c r="T97" s="153"/>
      <c r="U97" s="153"/>
      <c r="V97" s="153"/>
      <c r="W97" s="162"/>
    </row>
    <row r="98" spans="1:23" ht="39.6" outlineLevel="2" x14ac:dyDescent="0.25">
      <c r="A98" s="293"/>
      <c r="B98" s="294"/>
      <c r="C98" s="294"/>
      <c r="D98" s="294"/>
      <c r="E98" s="150" t="s">
        <v>1005</v>
      </c>
      <c r="F98" s="150" t="s">
        <v>537</v>
      </c>
      <c r="G98" s="149">
        <v>80543</v>
      </c>
      <c r="H98" s="152">
        <v>20102</v>
      </c>
      <c r="I98" s="152">
        <v>4969</v>
      </c>
      <c r="J98" s="152"/>
      <c r="K98" s="152">
        <v>31822</v>
      </c>
      <c r="L98" s="152">
        <v>2650</v>
      </c>
      <c r="M98" s="152"/>
      <c r="N98" s="152"/>
      <c r="O98" s="152"/>
      <c r="P98" s="152"/>
      <c r="Q98" s="152"/>
      <c r="R98" s="152">
        <v>21000</v>
      </c>
      <c r="S98" s="152"/>
      <c r="T98" s="152"/>
      <c r="U98" s="152"/>
      <c r="V98" s="152"/>
      <c r="W98" s="161"/>
    </row>
    <row r="99" spans="1:23" ht="26.4" outlineLevel="2" x14ac:dyDescent="0.25">
      <c r="A99" s="295"/>
      <c r="B99" s="296"/>
      <c r="C99" s="296"/>
      <c r="D99" s="296"/>
      <c r="E99" s="151" t="s">
        <v>135</v>
      </c>
      <c r="F99" s="151" t="s">
        <v>240</v>
      </c>
      <c r="G99" s="149">
        <v>311450</v>
      </c>
      <c r="H99" s="153">
        <v>148635</v>
      </c>
      <c r="I99" s="153">
        <v>40652</v>
      </c>
      <c r="J99" s="153">
        <v>700</v>
      </c>
      <c r="K99" s="153">
        <v>59934</v>
      </c>
      <c r="L99" s="153">
        <v>21896</v>
      </c>
      <c r="M99" s="153"/>
      <c r="N99" s="153">
        <v>833</v>
      </c>
      <c r="O99" s="153"/>
      <c r="P99" s="153"/>
      <c r="Q99" s="153"/>
      <c r="R99" s="153">
        <v>38800</v>
      </c>
      <c r="S99" s="153"/>
      <c r="T99" s="153"/>
      <c r="U99" s="153"/>
      <c r="V99" s="153"/>
      <c r="W99" s="162"/>
    </row>
    <row r="100" spans="1:23" ht="26.4" outlineLevel="2" x14ac:dyDescent="0.25">
      <c r="A100" s="293"/>
      <c r="B100" s="294"/>
      <c r="C100" s="294"/>
      <c r="D100" s="294"/>
      <c r="E100" s="150" t="s">
        <v>1006</v>
      </c>
      <c r="F100" s="150" t="s">
        <v>538</v>
      </c>
      <c r="G100" s="149">
        <v>8826</v>
      </c>
      <c r="H100" s="152">
        <v>0</v>
      </c>
      <c r="I100" s="152"/>
      <c r="J100" s="152"/>
      <c r="K100" s="152">
        <v>6179</v>
      </c>
      <c r="L100" s="152">
        <v>2560</v>
      </c>
      <c r="M100" s="152"/>
      <c r="N100" s="152">
        <v>87</v>
      </c>
      <c r="O100" s="152"/>
      <c r="P100" s="152"/>
      <c r="Q100" s="152"/>
      <c r="R100" s="152"/>
      <c r="S100" s="152"/>
      <c r="T100" s="152"/>
      <c r="U100" s="152"/>
      <c r="V100" s="152"/>
      <c r="W100" s="161"/>
    </row>
    <row r="101" spans="1:23" ht="26.4" outlineLevel="2" x14ac:dyDescent="0.25">
      <c r="A101" s="295"/>
      <c r="B101" s="296"/>
      <c r="C101" s="296"/>
      <c r="D101" s="296"/>
      <c r="E101" s="151" t="s">
        <v>136</v>
      </c>
      <c r="F101" s="151" t="s">
        <v>241</v>
      </c>
      <c r="G101" s="149">
        <v>232316</v>
      </c>
      <c r="H101" s="153">
        <v>107444</v>
      </c>
      <c r="I101" s="153">
        <v>30180</v>
      </c>
      <c r="J101" s="153">
        <v>230</v>
      </c>
      <c r="K101" s="153">
        <v>78661</v>
      </c>
      <c r="L101" s="153">
        <v>14741</v>
      </c>
      <c r="M101" s="153"/>
      <c r="N101" s="153">
        <v>500</v>
      </c>
      <c r="O101" s="153"/>
      <c r="P101" s="153"/>
      <c r="Q101" s="153"/>
      <c r="R101" s="153">
        <v>560</v>
      </c>
      <c r="S101" s="153"/>
      <c r="T101" s="153"/>
      <c r="U101" s="153"/>
      <c r="V101" s="153"/>
      <c r="W101" s="162"/>
    </row>
    <row r="102" spans="1:23" ht="26.4" outlineLevel="2" x14ac:dyDescent="0.25">
      <c r="A102" s="293"/>
      <c r="B102" s="294"/>
      <c r="C102" s="294"/>
      <c r="D102" s="294"/>
      <c r="E102" s="150" t="s">
        <v>168</v>
      </c>
      <c r="F102" s="150" t="s">
        <v>167</v>
      </c>
      <c r="G102" s="149">
        <v>105122</v>
      </c>
      <c r="H102" s="152">
        <v>32996</v>
      </c>
      <c r="I102" s="152">
        <v>10307</v>
      </c>
      <c r="J102" s="152"/>
      <c r="K102" s="152">
        <v>21014</v>
      </c>
      <c r="L102" s="152">
        <v>4932</v>
      </c>
      <c r="M102" s="152"/>
      <c r="N102" s="152">
        <v>873</v>
      </c>
      <c r="O102" s="152"/>
      <c r="P102" s="152"/>
      <c r="Q102" s="152"/>
      <c r="R102" s="152">
        <v>35000</v>
      </c>
      <c r="S102" s="152"/>
      <c r="T102" s="152"/>
      <c r="U102" s="152"/>
      <c r="V102" s="152"/>
      <c r="W102" s="161"/>
    </row>
    <row r="103" spans="1:23" ht="26.4" outlineLevel="2" x14ac:dyDescent="0.25">
      <c r="A103" s="295"/>
      <c r="B103" s="296"/>
      <c r="C103" s="296"/>
      <c r="D103" s="296"/>
      <c r="E103" s="151" t="s">
        <v>159</v>
      </c>
      <c r="F103" s="151" t="s">
        <v>242</v>
      </c>
      <c r="G103" s="149">
        <v>443195</v>
      </c>
      <c r="H103" s="153">
        <v>154446</v>
      </c>
      <c r="I103" s="153">
        <v>46232</v>
      </c>
      <c r="J103" s="153">
        <v>325</v>
      </c>
      <c r="K103" s="153">
        <v>146461</v>
      </c>
      <c r="L103" s="153">
        <v>15522</v>
      </c>
      <c r="M103" s="153"/>
      <c r="N103" s="153">
        <v>209</v>
      </c>
      <c r="O103" s="153"/>
      <c r="P103" s="153"/>
      <c r="Q103" s="153"/>
      <c r="R103" s="153">
        <v>80000</v>
      </c>
      <c r="S103" s="153"/>
      <c r="T103" s="153"/>
      <c r="U103" s="153"/>
      <c r="V103" s="153"/>
      <c r="W103" s="162"/>
    </row>
    <row r="104" spans="1:23" ht="26.4" outlineLevel="1" x14ac:dyDescent="0.25">
      <c r="A104" s="293"/>
      <c r="B104" s="294"/>
      <c r="C104" s="150" t="s">
        <v>243</v>
      </c>
      <c r="D104" s="297" t="s">
        <v>1007</v>
      </c>
      <c r="E104" s="297"/>
      <c r="F104" s="297"/>
      <c r="G104" s="149">
        <v>100499</v>
      </c>
      <c r="H104" s="149"/>
      <c r="I104" s="149"/>
      <c r="J104" s="149"/>
      <c r="K104" s="149">
        <v>500</v>
      </c>
      <c r="L104" s="149"/>
      <c r="M104" s="149"/>
      <c r="N104" s="149"/>
      <c r="O104" s="149">
        <v>98999</v>
      </c>
      <c r="P104" s="149"/>
      <c r="Q104" s="149"/>
      <c r="R104" s="149"/>
      <c r="S104" s="149"/>
      <c r="T104" s="149"/>
      <c r="U104" s="149">
        <v>1000</v>
      </c>
      <c r="V104" s="149"/>
      <c r="W104" s="158"/>
    </row>
    <row r="105" spans="1:23" ht="52.8" outlineLevel="2" x14ac:dyDescent="0.25">
      <c r="A105" s="295"/>
      <c r="B105" s="296"/>
      <c r="C105" s="296"/>
      <c r="D105" s="296"/>
      <c r="E105" s="151" t="s">
        <v>69</v>
      </c>
      <c r="F105" s="151" t="s">
        <v>244</v>
      </c>
      <c r="G105" s="149">
        <v>82499</v>
      </c>
      <c r="H105" s="153"/>
      <c r="I105" s="153"/>
      <c r="J105" s="153"/>
      <c r="K105" s="153">
        <v>500</v>
      </c>
      <c r="L105" s="153"/>
      <c r="M105" s="153"/>
      <c r="N105" s="153"/>
      <c r="O105" s="153">
        <v>80999</v>
      </c>
      <c r="P105" s="153"/>
      <c r="Q105" s="153"/>
      <c r="R105" s="153"/>
      <c r="S105" s="153"/>
      <c r="T105" s="153"/>
      <c r="U105" s="153">
        <v>1000</v>
      </c>
      <c r="V105" s="153"/>
      <c r="W105" s="162"/>
    </row>
    <row r="106" spans="1:23" ht="39.6" outlineLevel="2" x14ac:dyDescent="0.25">
      <c r="A106" s="293"/>
      <c r="B106" s="294"/>
      <c r="C106" s="294"/>
      <c r="D106" s="294"/>
      <c r="E106" s="150" t="s">
        <v>1008</v>
      </c>
      <c r="F106" s="150" t="s">
        <v>645</v>
      </c>
      <c r="G106" s="149">
        <v>18000</v>
      </c>
      <c r="H106" s="152"/>
      <c r="I106" s="152"/>
      <c r="J106" s="152"/>
      <c r="K106" s="152"/>
      <c r="L106" s="152"/>
      <c r="M106" s="152"/>
      <c r="N106" s="152"/>
      <c r="O106" s="152">
        <v>18000</v>
      </c>
      <c r="P106" s="152"/>
      <c r="Q106" s="152"/>
      <c r="R106" s="152"/>
      <c r="S106" s="152"/>
      <c r="T106" s="152"/>
      <c r="U106" s="152"/>
      <c r="V106" s="152"/>
      <c r="W106" s="161"/>
    </row>
    <row r="107" spans="1:23" x14ac:dyDescent="0.25">
      <c r="A107" s="160" t="s">
        <v>70</v>
      </c>
      <c r="B107" s="297" t="s">
        <v>71</v>
      </c>
      <c r="C107" s="297"/>
      <c r="D107" s="297"/>
      <c r="E107" s="297"/>
      <c r="F107" s="297"/>
      <c r="G107" s="149">
        <v>39661593</v>
      </c>
      <c r="H107" s="149">
        <v>21910849</v>
      </c>
      <c r="I107" s="149">
        <v>6090698</v>
      </c>
      <c r="J107" s="149">
        <v>246919</v>
      </c>
      <c r="K107" s="149">
        <v>3974867</v>
      </c>
      <c r="L107" s="149">
        <v>3821151</v>
      </c>
      <c r="M107" s="149">
        <v>2315</v>
      </c>
      <c r="N107" s="149">
        <v>93541</v>
      </c>
      <c r="O107" s="149">
        <v>1004130</v>
      </c>
      <c r="P107" s="149">
        <v>5680</v>
      </c>
      <c r="Q107" s="149"/>
      <c r="R107" s="149">
        <v>2293713</v>
      </c>
      <c r="S107" s="149"/>
      <c r="T107" s="149"/>
      <c r="U107" s="149">
        <v>213207</v>
      </c>
      <c r="V107" s="149"/>
      <c r="W107" s="158">
        <v>4523</v>
      </c>
    </row>
    <row r="108" spans="1:23" ht="26.4" outlineLevel="1" x14ac:dyDescent="0.25">
      <c r="A108" s="293"/>
      <c r="B108" s="294"/>
      <c r="C108" s="150" t="s">
        <v>72</v>
      </c>
      <c r="D108" s="297" t="s">
        <v>498</v>
      </c>
      <c r="E108" s="297"/>
      <c r="F108" s="297"/>
      <c r="G108" s="149">
        <v>10596419</v>
      </c>
      <c r="H108" s="149">
        <v>5987866</v>
      </c>
      <c r="I108" s="149">
        <v>1769743</v>
      </c>
      <c r="J108" s="149">
        <v>45173</v>
      </c>
      <c r="K108" s="149">
        <v>816673</v>
      </c>
      <c r="L108" s="149">
        <v>226835</v>
      </c>
      <c r="M108" s="149"/>
      <c r="N108" s="149">
        <v>16409</v>
      </c>
      <c r="O108" s="149">
        <v>812000</v>
      </c>
      <c r="P108" s="149"/>
      <c r="Q108" s="149"/>
      <c r="R108" s="149">
        <v>841720</v>
      </c>
      <c r="S108" s="149"/>
      <c r="T108" s="149"/>
      <c r="U108" s="149">
        <v>80000</v>
      </c>
      <c r="V108" s="149"/>
      <c r="W108" s="158"/>
    </row>
    <row r="109" spans="1:23" outlineLevel="2" x14ac:dyDescent="0.25">
      <c r="A109" s="295"/>
      <c r="B109" s="296"/>
      <c r="C109" s="296"/>
      <c r="D109" s="296"/>
      <c r="E109" s="151" t="s">
        <v>73</v>
      </c>
      <c r="F109" s="151" t="s">
        <v>1009</v>
      </c>
      <c r="G109" s="149">
        <v>1125843</v>
      </c>
      <c r="H109" s="153">
        <v>739317</v>
      </c>
      <c r="I109" s="153">
        <v>216119</v>
      </c>
      <c r="J109" s="153"/>
      <c r="K109" s="153">
        <v>90456</v>
      </c>
      <c r="L109" s="153">
        <v>27866</v>
      </c>
      <c r="M109" s="153"/>
      <c r="N109" s="153">
        <v>2305</v>
      </c>
      <c r="O109" s="153"/>
      <c r="P109" s="153"/>
      <c r="Q109" s="153"/>
      <c r="R109" s="153">
        <v>49780</v>
      </c>
      <c r="S109" s="153"/>
      <c r="T109" s="153"/>
      <c r="U109" s="153"/>
      <c r="V109" s="153"/>
      <c r="W109" s="162"/>
    </row>
    <row r="110" spans="1:23" outlineLevel="2" x14ac:dyDescent="0.25">
      <c r="A110" s="293"/>
      <c r="B110" s="294"/>
      <c r="C110" s="294"/>
      <c r="D110" s="294"/>
      <c r="E110" s="150" t="s">
        <v>74</v>
      </c>
      <c r="F110" s="150" t="s">
        <v>246</v>
      </c>
      <c r="G110" s="149">
        <v>675671</v>
      </c>
      <c r="H110" s="152">
        <v>426677</v>
      </c>
      <c r="I110" s="152">
        <v>127950</v>
      </c>
      <c r="J110" s="152">
        <v>9058</v>
      </c>
      <c r="K110" s="152">
        <v>56099</v>
      </c>
      <c r="L110" s="152">
        <v>13909</v>
      </c>
      <c r="M110" s="152"/>
      <c r="N110" s="152">
        <v>278</v>
      </c>
      <c r="O110" s="152"/>
      <c r="P110" s="152"/>
      <c r="Q110" s="152"/>
      <c r="R110" s="152">
        <v>41700</v>
      </c>
      <c r="S110" s="152"/>
      <c r="T110" s="152"/>
      <c r="U110" s="152"/>
      <c r="V110" s="152"/>
      <c r="W110" s="161"/>
    </row>
    <row r="111" spans="1:23" outlineLevel="2" x14ac:dyDescent="0.25">
      <c r="A111" s="295"/>
      <c r="B111" s="296"/>
      <c r="C111" s="296"/>
      <c r="D111" s="296"/>
      <c r="E111" s="151" t="s">
        <v>75</v>
      </c>
      <c r="F111" s="151" t="s">
        <v>247</v>
      </c>
      <c r="G111" s="149">
        <v>985403</v>
      </c>
      <c r="H111" s="153">
        <v>645354</v>
      </c>
      <c r="I111" s="153">
        <v>192193</v>
      </c>
      <c r="J111" s="153"/>
      <c r="K111" s="153">
        <v>92908</v>
      </c>
      <c r="L111" s="153">
        <v>24320</v>
      </c>
      <c r="M111" s="153"/>
      <c r="N111" s="153">
        <v>2580</v>
      </c>
      <c r="O111" s="153"/>
      <c r="P111" s="153"/>
      <c r="Q111" s="153"/>
      <c r="R111" s="153">
        <v>28048</v>
      </c>
      <c r="S111" s="153"/>
      <c r="T111" s="153"/>
      <c r="U111" s="153"/>
      <c r="V111" s="153"/>
      <c r="W111" s="162"/>
    </row>
    <row r="112" spans="1:23" ht="26.4" outlineLevel="2" x14ac:dyDescent="0.25">
      <c r="A112" s="293"/>
      <c r="B112" s="294"/>
      <c r="C112" s="294"/>
      <c r="D112" s="294"/>
      <c r="E112" s="150" t="s">
        <v>76</v>
      </c>
      <c r="F112" s="150" t="s">
        <v>248</v>
      </c>
      <c r="G112" s="149">
        <v>892000</v>
      </c>
      <c r="H112" s="152"/>
      <c r="I112" s="152"/>
      <c r="J112" s="152"/>
      <c r="K112" s="152"/>
      <c r="L112" s="152"/>
      <c r="M112" s="152"/>
      <c r="N112" s="152"/>
      <c r="O112" s="152">
        <v>812000</v>
      </c>
      <c r="P112" s="152"/>
      <c r="Q112" s="152"/>
      <c r="R112" s="152"/>
      <c r="S112" s="152"/>
      <c r="T112" s="152"/>
      <c r="U112" s="152">
        <v>80000</v>
      </c>
      <c r="V112" s="152"/>
      <c r="W112" s="161"/>
    </row>
    <row r="113" spans="1:23" outlineLevel="2" x14ac:dyDescent="0.25">
      <c r="A113" s="295"/>
      <c r="B113" s="296"/>
      <c r="C113" s="296"/>
      <c r="D113" s="296"/>
      <c r="E113" s="151" t="s">
        <v>77</v>
      </c>
      <c r="F113" s="151" t="s">
        <v>1124</v>
      </c>
      <c r="G113" s="149">
        <v>639928</v>
      </c>
      <c r="H113" s="153">
        <v>440161</v>
      </c>
      <c r="I113" s="153">
        <v>128645</v>
      </c>
      <c r="J113" s="153">
        <v>6180</v>
      </c>
      <c r="K113" s="153">
        <v>44800</v>
      </c>
      <c r="L113" s="153">
        <v>16007</v>
      </c>
      <c r="M113" s="153"/>
      <c r="N113" s="153">
        <v>2135</v>
      </c>
      <c r="O113" s="153"/>
      <c r="P113" s="153"/>
      <c r="Q113" s="153"/>
      <c r="R113" s="153">
        <v>2000</v>
      </c>
      <c r="S113" s="153"/>
      <c r="T113" s="153"/>
      <c r="U113" s="153"/>
      <c r="V113" s="153"/>
      <c r="W113" s="162"/>
    </row>
    <row r="114" spans="1:23" ht="52.8" outlineLevel="2" x14ac:dyDescent="0.25">
      <c r="A114" s="293"/>
      <c r="B114" s="294"/>
      <c r="C114" s="294"/>
      <c r="D114" s="294"/>
      <c r="E114" s="150" t="s">
        <v>78</v>
      </c>
      <c r="F114" s="150" t="s">
        <v>249</v>
      </c>
      <c r="G114" s="149">
        <v>485104</v>
      </c>
      <c r="H114" s="152">
        <v>321081</v>
      </c>
      <c r="I114" s="152">
        <v>93401</v>
      </c>
      <c r="J114" s="152">
        <v>30</v>
      </c>
      <c r="K114" s="152">
        <v>51995</v>
      </c>
      <c r="L114" s="152">
        <v>17733</v>
      </c>
      <c r="M114" s="152"/>
      <c r="N114" s="152">
        <v>364</v>
      </c>
      <c r="O114" s="152"/>
      <c r="P114" s="152"/>
      <c r="Q114" s="152"/>
      <c r="R114" s="152">
        <v>500</v>
      </c>
      <c r="S114" s="152"/>
      <c r="T114" s="152"/>
      <c r="U114" s="152"/>
      <c r="V114" s="152"/>
      <c r="W114" s="161"/>
    </row>
    <row r="115" spans="1:23" ht="26.4" outlineLevel="2" x14ac:dyDescent="0.25">
      <c r="A115" s="295"/>
      <c r="B115" s="296"/>
      <c r="C115" s="296"/>
      <c r="D115" s="296"/>
      <c r="E115" s="151" t="s">
        <v>79</v>
      </c>
      <c r="F115" s="151" t="s">
        <v>250</v>
      </c>
      <c r="G115" s="149">
        <v>655349</v>
      </c>
      <c r="H115" s="153">
        <v>439064</v>
      </c>
      <c r="I115" s="153">
        <v>134945</v>
      </c>
      <c r="J115" s="153"/>
      <c r="K115" s="153">
        <v>55016</v>
      </c>
      <c r="L115" s="153">
        <v>15938</v>
      </c>
      <c r="M115" s="153"/>
      <c r="N115" s="153">
        <v>2193</v>
      </c>
      <c r="O115" s="153"/>
      <c r="P115" s="153"/>
      <c r="Q115" s="153"/>
      <c r="R115" s="153">
        <v>8193</v>
      </c>
      <c r="S115" s="153"/>
      <c r="T115" s="153"/>
      <c r="U115" s="153"/>
      <c r="V115" s="153"/>
      <c r="W115" s="162"/>
    </row>
    <row r="116" spans="1:23" ht="26.4" outlineLevel="2" x14ac:dyDescent="0.25">
      <c r="A116" s="293"/>
      <c r="B116" s="294"/>
      <c r="C116" s="294"/>
      <c r="D116" s="294"/>
      <c r="E116" s="150" t="s">
        <v>80</v>
      </c>
      <c r="F116" s="150" t="s">
        <v>251</v>
      </c>
      <c r="G116" s="149">
        <v>1118015</v>
      </c>
      <c r="H116" s="152">
        <v>742669</v>
      </c>
      <c r="I116" s="152">
        <v>217590</v>
      </c>
      <c r="J116" s="152"/>
      <c r="K116" s="152">
        <v>85559</v>
      </c>
      <c r="L116" s="152">
        <v>22821</v>
      </c>
      <c r="M116" s="152"/>
      <c r="N116" s="152">
        <v>1375</v>
      </c>
      <c r="O116" s="152"/>
      <c r="P116" s="152"/>
      <c r="Q116" s="152"/>
      <c r="R116" s="152">
        <v>48001</v>
      </c>
      <c r="S116" s="152"/>
      <c r="T116" s="152"/>
      <c r="U116" s="152"/>
      <c r="V116" s="152"/>
      <c r="W116" s="161"/>
    </row>
    <row r="117" spans="1:23" ht="26.4" outlineLevel="2" x14ac:dyDescent="0.25">
      <c r="A117" s="295"/>
      <c r="B117" s="296"/>
      <c r="C117" s="296"/>
      <c r="D117" s="296"/>
      <c r="E117" s="151" t="s">
        <v>122</v>
      </c>
      <c r="F117" s="151" t="s">
        <v>200</v>
      </c>
      <c r="G117" s="149">
        <v>782610</v>
      </c>
      <c r="H117" s="153">
        <v>498867</v>
      </c>
      <c r="I117" s="153">
        <v>150193</v>
      </c>
      <c r="J117" s="153">
        <v>15594</v>
      </c>
      <c r="K117" s="153">
        <v>79692</v>
      </c>
      <c r="L117" s="153">
        <v>20564</v>
      </c>
      <c r="M117" s="153"/>
      <c r="N117" s="153">
        <v>1610</v>
      </c>
      <c r="O117" s="153"/>
      <c r="P117" s="153"/>
      <c r="Q117" s="153"/>
      <c r="R117" s="153">
        <v>16090</v>
      </c>
      <c r="S117" s="153"/>
      <c r="T117" s="153"/>
      <c r="U117" s="153"/>
      <c r="V117" s="153"/>
      <c r="W117" s="162"/>
    </row>
    <row r="118" spans="1:23" ht="26.4" outlineLevel="2" x14ac:dyDescent="0.25">
      <c r="A118" s="293"/>
      <c r="B118" s="294"/>
      <c r="C118" s="294"/>
      <c r="D118" s="294"/>
      <c r="E118" s="150" t="s">
        <v>142</v>
      </c>
      <c r="F118" s="150" t="s">
        <v>252</v>
      </c>
      <c r="G118" s="149">
        <v>1270405</v>
      </c>
      <c r="H118" s="152">
        <v>478325</v>
      </c>
      <c r="I118" s="152">
        <v>143096</v>
      </c>
      <c r="J118" s="152">
        <v>14311</v>
      </c>
      <c r="K118" s="152">
        <v>91706</v>
      </c>
      <c r="L118" s="152">
        <v>18383</v>
      </c>
      <c r="M118" s="152"/>
      <c r="N118" s="152">
        <v>1144</v>
      </c>
      <c r="O118" s="152"/>
      <c r="P118" s="152"/>
      <c r="Q118" s="152"/>
      <c r="R118" s="152">
        <v>523440</v>
      </c>
      <c r="S118" s="152"/>
      <c r="T118" s="152"/>
      <c r="U118" s="152"/>
      <c r="V118" s="152"/>
      <c r="W118" s="161"/>
    </row>
    <row r="119" spans="1:23" outlineLevel="2" x14ac:dyDescent="0.25">
      <c r="A119" s="295"/>
      <c r="B119" s="296"/>
      <c r="C119" s="296"/>
      <c r="D119" s="296"/>
      <c r="E119" s="151" t="s">
        <v>131</v>
      </c>
      <c r="F119" s="151" t="s">
        <v>253</v>
      </c>
      <c r="G119" s="149">
        <v>787773</v>
      </c>
      <c r="H119" s="153">
        <v>515689</v>
      </c>
      <c r="I119" s="153">
        <v>150880</v>
      </c>
      <c r="J119" s="153"/>
      <c r="K119" s="153">
        <v>95749</v>
      </c>
      <c r="L119" s="153">
        <v>20363</v>
      </c>
      <c r="M119" s="153"/>
      <c r="N119" s="153">
        <v>2312</v>
      </c>
      <c r="O119" s="153"/>
      <c r="P119" s="153"/>
      <c r="Q119" s="153"/>
      <c r="R119" s="153">
        <v>2780</v>
      </c>
      <c r="S119" s="153"/>
      <c r="T119" s="153"/>
      <c r="U119" s="153"/>
      <c r="V119" s="153"/>
      <c r="W119" s="162"/>
    </row>
    <row r="120" spans="1:23" outlineLevel="2" x14ac:dyDescent="0.25">
      <c r="A120" s="293"/>
      <c r="B120" s="294"/>
      <c r="C120" s="294"/>
      <c r="D120" s="294"/>
      <c r="E120" s="150" t="s">
        <v>137</v>
      </c>
      <c r="F120" s="150" t="s">
        <v>254</v>
      </c>
      <c r="G120" s="149">
        <v>494305</v>
      </c>
      <c r="H120" s="152">
        <v>294950</v>
      </c>
      <c r="I120" s="152">
        <v>87287</v>
      </c>
      <c r="J120" s="152"/>
      <c r="K120" s="152">
        <v>38627</v>
      </c>
      <c r="L120" s="152">
        <v>14140</v>
      </c>
      <c r="M120" s="152"/>
      <c r="N120" s="152">
        <v>113</v>
      </c>
      <c r="O120" s="152"/>
      <c r="P120" s="152"/>
      <c r="Q120" s="152"/>
      <c r="R120" s="152">
        <v>59188</v>
      </c>
      <c r="S120" s="152"/>
      <c r="T120" s="152"/>
      <c r="U120" s="152"/>
      <c r="V120" s="152"/>
      <c r="W120" s="161"/>
    </row>
    <row r="121" spans="1:23" ht="26.4" outlineLevel="2" x14ac:dyDescent="0.25">
      <c r="A121" s="295"/>
      <c r="B121" s="296"/>
      <c r="C121" s="296"/>
      <c r="D121" s="296"/>
      <c r="E121" s="151" t="s">
        <v>138</v>
      </c>
      <c r="F121" s="151" t="s">
        <v>255</v>
      </c>
      <c r="G121" s="149">
        <v>369969</v>
      </c>
      <c r="H121" s="153">
        <v>202439</v>
      </c>
      <c r="I121" s="153">
        <v>58631</v>
      </c>
      <c r="J121" s="153"/>
      <c r="K121" s="153">
        <v>34066</v>
      </c>
      <c r="L121" s="153">
        <v>12833</v>
      </c>
      <c r="M121" s="153"/>
      <c r="N121" s="153"/>
      <c r="O121" s="153"/>
      <c r="P121" s="153"/>
      <c r="Q121" s="153"/>
      <c r="R121" s="153">
        <v>62000</v>
      </c>
      <c r="S121" s="153"/>
      <c r="T121" s="153"/>
      <c r="U121" s="153"/>
      <c r="V121" s="153"/>
      <c r="W121" s="162"/>
    </row>
    <row r="122" spans="1:23" ht="52.8" outlineLevel="2" x14ac:dyDescent="0.25">
      <c r="A122" s="293"/>
      <c r="B122" s="294"/>
      <c r="C122" s="294"/>
      <c r="D122" s="294"/>
      <c r="E122" s="150" t="s">
        <v>497</v>
      </c>
      <c r="F122" s="150" t="s">
        <v>496</v>
      </c>
      <c r="G122" s="149">
        <v>148871</v>
      </c>
      <c r="H122" s="152">
        <v>114176</v>
      </c>
      <c r="I122" s="152">
        <v>34214</v>
      </c>
      <c r="J122" s="152"/>
      <c r="K122" s="152"/>
      <c r="L122" s="152">
        <v>481</v>
      </c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61"/>
    </row>
    <row r="123" spans="1:23" ht="52.8" outlineLevel="2" x14ac:dyDescent="0.25">
      <c r="A123" s="295"/>
      <c r="B123" s="296"/>
      <c r="C123" s="296"/>
      <c r="D123" s="296"/>
      <c r="E123" s="151" t="s">
        <v>495</v>
      </c>
      <c r="F123" s="151" t="s">
        <v>494</v>
      </c>
      <c r="G123" s="149">
        <v>138873</v>
      </c>
      <c r="H123" s="153">
        <v>107818</v>
      </c>
      <c r="I123" s="153">
        <v>29578</v>
      </c>
      <c r="J123" s="153"/>
      <c r="K123" s="153"/>
      <c r="L123" s="153">
        <v>1477</v>
      </c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62"/>
    </row>
    <row r="124" spans="1:23" ht="39.6" outlineLevel="2" x14ac:dyDescent="0.25">
      <c r="A124" s="293"/>
      <c r="B124" s="294"/>
      <c r="C124" s="294"/>
      <c r="D124" s="294"/>
      <c r="E124" s="150" t="s">
        <v>1010</v>
      </c>
      <c r="F124" s="150" t="s">
        <v>643</v>
      </c>
      <c r="G124" s="149">
        <v>26300</v>
      </c>
      <c r="H124" s="152">
        <v>21279</v>
      </c>
      <c r="I124" s="152">
        <v>5021</v>
      </c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61"/>
    </row>
    <row r="125" spans="1:23" ht="26.4" outlineLevel="1" x14ac:dyDescent="0.25">
      <c r="A125" s="295"/>
      <c r="B125" s="296"/>
      <c r="C125" s="151" t="s">
        <v>81</v>
      </c>
      <c r="D125" s="297" t="s">
        <v>295</v>
      </c>
      <c r="E125" s="297"/>
      <c r="F125" s="297"/>
      <c r="G125" s="149">
        <v>19778086</v>
      </c>
      <c r="H125" s="149">
        <v>12431970</v>
      </c>
      <c r="I125" s="149">
        <v>3365757</v>
      </c>
      <c r="J125" s="149">
        <v>169037</v>
      </c>
      <c r="K125" s="149">
        <v>1778329</v>
      </c>
      <c r="L125" s="149">
        <v>657037</v>
      </c>
      <c r="M125" s="149">
        <v>2045</v>
      </c>
      <c r="N125" s="149">
        <v>69086</v>
      </c>
      <c r="O125" s="149">
        <v>15130</v>
      </c>
      <c r="P125" s="149">
        <v>5680</v>
      </c>
      <c r="Q125" s="149"/>
      <c r="R125" s="149">
        <v>1232485</v>
      </c>
      <c r="S125" s="149"/>
      <c r="T125" s="149"/>
      <c r="U125" s="149">
        <v>47908</v>
      </c>
      <c r="V125" s="149"/>
      <c r="W125" s="158">
        <v>3622</v>
      </c>
    </row>
    <row r="126" spans="1:23" ht="26.4" outlineLevel="2" x14ac:dyDescent="0.25">
      <c r="A126" s="295"/>
      <c r="B126" s="296"/>
      <c r="C126" s="296"/>
      <c r="D126" s="296"/>
      <c r="E126" s="151" t="s">
        <v>82</v>
      </c>
      <c r="F126" s="151" t="s">
        <v>109</v>
      </c>
      <c r="G126" s="149">
        <v>2739517</v>
      </c>
      <c r="H126" s="153">
        <v>1825809</v>
      </c>
      <c r="I126" s="153">
        <v>491691</v>
      </c>
      <c r="J126" s="153">
        <v>20143</v>
      </c>
      <c r="K126" s="153">
        <v>288071</v>
      </c>
      <c r="L126" s="153">
        <v>63926</v>
      </c>
      <c r="M126" s="153">
        <v>200</v>
      </c>
      <c r="N126" s="153">
        <v>1910</v>
      </c>
      <c r="O126" s="153"/>
      <c r="P126" s="153"/>
      <c r="Q126" s="153"/>
      <c r="R126" s="153">
        <v>42145</v>
      </c>
      <c r="S126" s="153"/>
      <c r="T126" s="153"/>
      <c r="U126" s="153">
        <v>2000</v>
      </c>
      <c r="V126" s="153"/>
      <c r="W126" s="162">
        <v>3622</v>
      </c>
    </row>
    <row r="127" spans="1:23" ht="39.6" outlineLevel="2" x14ac:dyDescent="0.25">
      <c r="A127" s="293"/>
      <c r="B127" s="294"/>
      <c r="C127" s="294"/>
      <c r="D127" s="294"/>
      <c r="E127" s="150" t="s">
        <v>83</v>
      </c>
      <c r="F127" s="150" t="s">
        <v>256</v>
      </c>
      <c r="G127" s="149">
        <v>1721697</v>
      </c>
      <c r="H127" s="152">
        <v>1113623</v>
      </c>
      <c r="I127" s="152">
        <v>303228</v>
      </c>
      <c r="J127" s="152">
        <v>19428</v>
      </c>
      <c r="K127" s="152">
        <v>135703</v>
      </c>
      <c r="L127" s="152">
        <v>65733</v>
      </c>
      <c r="M127" s="152">
        <v>350</v>
      </c>
      <c r="N127" s="152">
        <v>1960</v>
      </c>
      <c r="O127" s="152"/>
      <c r="P127" s="152"/>
      <c r="Q127" s="152"/>
      <c r="R127" s="152">
        <v>81672</v>
      </c>
      <c r="S127" s="152"/>
      <c r="T127" s="152"/>
      <c r="U127" s="152"/>
      <c r="V127" s="152"/>
      <c r="W127" s="161"/>
    </row>
    <row r="128" spans="1:23" ht="26.4" outlineLevel="2" x14ac:dyDescent="0.25">
      <c r="A128" s="295"/>
      <c r="B128" s="296"/>
      <c r="C128" s="296"/>
      <c r="D128" s="296"/>
      <c r="E128" s="151" t="s">
        <v>84</v>
      </c>
      <c r="F128" s="151" t="s">
        <v>257</v>
      </c>
      <c r="G128" s="149">
        <v>1872298</v>
      </c>
      <c r="H128" s="153">
        <v>1304812</v>
      </c>
      <c r="I128" s="153">
        <v>350408</v>
      </c>
      <c r="J128" s="153">
        <v>24463</v>
      </c>
      <c r="K128" s="153">
        <v>100943</v>
      </c>
      <c r="L128" s="153">
        <v>58962</v>
      </c>
      <c r="M128" s="153">
        <v>200</v>
      </c>
      <c r="N128" s="153">
        <v>6000</v>
      </c>
      <c r="O128" s="153"/>
      <c r="P128" s="153"/>
      <c r="Q128" s="153"/>
      <c r="R128" s="153">
        <v>26510</v>
      </c>
      <c r="S128" s="153"/>
      <c r="T128" s="153"/>
      <c r="U128" s="153"/>
      <c r="V128" s="153"/>
      <c r="W128" s="162"/>
    </row>
    <row r="129" spans="1:23" ht="26.4" outlineLevel="2" x14ac:dyDescent="0.25">
      <c r="A129" s="293"/>
      <c r="B129" s="294"/>
      <c r="C129" s="294"/>
      <c r="D129" s="294"/>
      <c r="E129" s="150" t="s">
        <v>85</v>
      </c>
      <c r="F129" s="150" t="s">
        <v>258</v>
      </c>
      <c r="G129" s="149">
        <v>4536706</v>
      </c>
      <c r="H129" s="152">
        <v>2722860</v>
      </c>
      <c r="I129" s="152">
        <v>733960</v>
      </c>
      <c r="J129" s="152">
        <v>24136</v>
      </c>
      <c r="K129" s="152">
        <v>346312</v>
      </c>
      <c r="L129" s="152">
        <v>101298</v>
      </c>
      <c r="M129" s="152">
        <v>210</v>
      </c>
      <c r="N129" s="152">
        <v>3270</v>
      </c>
      <c r="O129" s="152"/>
      <c r="P129" s="152">
        <v>5680</v>
      </c>
      <c r="Q129" s="152"/>
      <c r="R129" s="152">
        <v>597980</v>
      </c>
      <c r="S129" s="152"/>
      <c r="T129" s="152"/>
      <c r="U129" s="152">
        <v>1000</v>
      </c>
      <c r="V129" s="152"/>
      <c r="W129" s="161"/>
    </row>
    <row r="130" spans="1:23" ht="26.4" outlineLevel="2" x14ac:dyDescent="0.25">
      <c r="A130" s="295"/>
      <c r="B130" s="296"/>
      <c r="C130" s="296"/>
      <c r="D130" s="296"/>
      <c r="E130" s="151" t="s">
        <v>86</v>
      </c>
      <c r="F130" s="151" t="s">
        <v>259</v>
      </c>
      <c r="G130" s="149">
        <v>1381441</v>
      </c>
      <c r="H130" s="153">
        <v>937850</v>
      </c>
      <c r="I130" s="153">
        <v>254546</v>
      </c>
      <c r="J130" s="153"/>
      <c r="K130" s="153">
        <v>37401</v>
      </c>
      <c r="L130" s="153">
        <v>48632</v>
      </c>
      <c r="M130" s="153"/>
      <c r="N130" s="153"/>
      <c r="O130" s="153"/>
      <c r="P130" s="153"/>
      <c r="Q130" s="153"/>
      <c r="R130" s="153">
        <v>103012</v>
      </c>
      <c r="S130" s="153"/>
      <c r="T130" s="153"/>
      <c r="U130" s="153"/>
      <c r="V130" s="153"/>
      <c r="W130" s="162"/>
    </row>
    <row r="131" spans="1:23" ht="39.6" outlineLevel="2" x14ac:dyDescent="0.25">
      <c r="A131" s="293"/>
      <c r="B131" s="294"/>
      <c r="C131" s="294"/>
      <c r="D131" s="294"/>
      <c r="E131" s="150" t="s">
        <v>87</v>
      </c>
      <c r="F131" s="150" t="s">
        <v>260</v>
      </c>
      <c r="G131" s="149">
        <v>15130</v>
      </c>
      <c r="H131" s="152"/>
      <c r="I131" s="152"/>
      <c r="J131" s="152"/>
      <c r="K131" s="152"/>
      <c r="L131" s="152"/>
      <c r="M131" s="152"/>
      <c r="N131" s="152"/>
      <c r="O131" s="152">
        <v>15130</v>
      </c>
      <c r="P131" s="152"/>
      <c r="Q131" s="152"/>
      <c r="R131" s="152"/>
      <c r="S131" s="152"/>
      <c r="T131" s="152"/>
      <c r="U131" s="152"/>
      <c r="V131" s="152"/>
      <c r="W131" s="161"/>
    </row>
    <row r="132" spans="1:23" ht="26.4" outlineLevel="2" x14ac:dyDescent="0.25">
      <c r="A132" s="295"/>
      <c r="B132" s="296"/>
      <c r="C132" s="296"/>
      <c r="D132" s="296"/>
      <c r="E132" s="151" t="s">
        <v>88</v>
      </c>
      <c r="F132" s="151" t="s">
        <v>261</v>
      </c>
      <c r="G132" s="149">
        <v>688902</v>
      </c>
      <c r="H132" s="153">
        <v>451820</v>
      </c>
      <c r="I132" s="153">
        <v>122563</v>
      </c>
      <c r="J132" s="153">
        <v>30</v>
      </c>
      <c r="K132" s="153">
        <v>32196</v>
      </c>
      <c r="L132" s="153">
        <v>37847</v>
      </c>
      <c r="M132" s="153">
        <v>90</v>
      </c>
      <c r="N132" s="153">
        <v>460</v>
      </c>
      <c r="O132" s="153"/>
      <c r="P132" s="153"/>
      <c r="Q132" s="153"/>
      <c r="R132" s="153">
        <v>43896</v>
      </c>
      <c r="S132" s="153"/>
      <c r="T132" s="153"/>
      <c r="U132" s="153"/>
      <c r="V132" s="153"/>
      <c r="W132" s="162"/>
    </row>
    <row r="133" spans="1:23" ht="26.4" outlineLevel="2" x14ac:dyDescent="0.25">
      <c r="A133" s="293"/>
      <c r="B133" s="294"/>
      <c r="C133" s="294"/>
      <c r="D133" s="294"/>
      <c r="E133" s="150" t="s">
        <v>123</v>
      </c>
      <c r="F133" s="150" t="s">
        <v>170</v>
      </c>
      <c r="G133" s="149">
        <v>1550083</v>
      </c>
      <c r="H133" s="152">
        <v>1003295</v>
      </c>
      <c r="I133" s="152">
        <v>271332</v>
      </c>
      <c r="J133" s="152">
        <v>46625</v>
      </c>
      <c r="K133" s="152">
        <v>100942</v>
      </c>
      <c r="L133" s="152">
        <v>64360</v>
      </c>
      <c r="M133" s="152">
        <v>725</v>
      </c>
      <c r="N133" s="152">
        <v>2437</v>
      </c>
      <c r="O133" s="152"/>
      <c r="P133" s="152"/>
      <c r="Q133" s="152"/>
      <c r="R133" s="152">
        <v>60217</v>
      </c>
      <c r="S133" s="152"/>
      <c r="T133" s="152"/>
      <c r="U133" s="152">
        <v>150</v>
      </c>
      <c r="V133" s="152"/>
      <c r="W133" s="161"/>
    </row>
    <row r="134" spans="1:23" ht="26.4" outlineLevel="2" x14ac:dyDescent="0.25">
      <c r="A134" s="295"/>
      <c r="B134" s="296"/>
      <c r="C134" s="296"/>
      <c r="D134" s="296"/>
      <c r="E134" s="151" t="s">
        <v>143</v>
      </c>
      <c r="F134" s="151" t="s">
        <v>262</v>
      </c>
      <c r="G134" s="149">
        <v>1181612</v>
      </c>
      <c r="H134" s="153">
        <v>791579</v>
      </c>
      <c r="I134" s="153">
        <v>214881</v>
      </c>
      <c r="J134" s="153">
        <v>33972</v>
      </c>
      <c r="K134" s="153">
        <v>86601</v>
      </c>
      <c r="L134" s="153">
        <v>39935</v>
      </c>
      <c r="M134" s="153"/>
      <c r="N134" s="153">
        <v>1150</v>
      </c>
      <c r="O134" s="153"/>
      <c r="P134" s="153"/>
      <c r="Q134" s="153"/>
      <c r="R134" s="153">
        <v>13494</v>
      </c>
      <c r="S134" s="153"/>
      <c r="T134" s="153"/>
      <c r="U134" s="153"/>
      <c r="V134" s="153"/>
      <c r="W134" s="162"/>
    </row>
    <row r="135" spans="1:23" ht="26.4" outlineLevel="2" x14ac:dyDescent="0.25">
      <c r="A135" s="293"/>
      <c r="B135" s="294"/>
      <c r="C135" s="294"/>
      <c r="D135" s="294"/>
      <c r="E135" s="150" t="s">
        <v>144</v>
      </c>
      <c r="F135" s="150" t="s">
        <v>132</v>
      </c>
      <c r="G135" s="149">
        <v>1879822</v>
      </c>
      <c r="H135" s="152">
        <v>1311901</v>
      </c>
      <c r="I135" s="152">
        <v>348317</v>
      </c>
      <c r="J135" s="152"/>
      <c r="K135" s="152">
        <v>131963</v>
      </c>
      <c r="L135" s="152">
        <v>56716</v>
      </c>
      <c r="M135" s="152">
        <v>270</v>
      </c>
      <c r="N135" s="152">
        <v>2925</v>
      </c>
      <c r="O135" s="152"/>
      <c r="P135" s="152"/>
      <c r="Q135" s="152"/>
      <c r="R135" s="152">
        <v>27630</v>
      </c>
      <c r="S135" s="152"/>
      <c r="T135" s="152"/>
      <c r="U135" s="152">
        <v>100</v>
      </c>
      <c r="V135" s="152"/>
      <c r="W135" s="161"/>
    </row>
    <row r="136" spans="1:23" ht="26.4" outlineLevel="2" x14ac:dyDescent="0.25">
      <c r="A136" s="295"/>
      <c r="B136" s="296"/>
      <c r="C136" s="296"/>
      <c r="D136" s="296"/>
      <c r="E136" s="151" t="s">
        <v>145</v>
      </c>
      <c r="F136" s="151" t="s">
        <v>171</v>
      </c>
      <c r="G136" s="149">
        <v>344669</v>
      </c>
      <c r="H136" s="153">
        <v>133636</v>
      </c>
      <c r="I136" s="153">
        <v>38567</v>
      </c>
      <c r="J136" s="153"/>
      <c r="K136" s="153">
        <v>137341</v>
      </c>
      <c r="L136" s="153">
        <v>15915</v>
      </c>
      <c r="M136" s="153"/>
      <c r="N136" s="153">
        <v>17010</v>
      </c>
      <c r="O136" s="153"/>
      <c r="P136" s="153"/>
      <c r="Q136" s="153"/>
      <c r="R136" s="153">
        <v>2200</v>
      </c>
      <c r="S136" s="153"/>
      <c r="T136" s="153"/>
      <c r="U136" s="153"/>
      <c r="V136" s="153"/>
      <c r="W136" s="162"/>
    </row>
    <row r="137" spans="1:23" ht="26.4" outlineLevel="2" x14ac:dyDescent="0.25">
      <c r="A137" s="293"/>
      <c r="B137" s="294"/>
      <c r="C137" s="294"/>
      <c r="D137" s="294"/>
      <c r="E137" s="150" t="s">
        <v>146</v>
      </c>
      <c r="F137" s="150" t="s">
        <v>166</v>
      </c>
      <c r="G137" s="149">
        <v>589235</v>
      </c>
      <c r="H137" s="152">
        <v>384166</v>
      </c>
      <c r="I137" s="152">
        <v>103416</v>
      </c>
      <c r="J137" s="152">
        <v>240</v>
      </c>
      <c r="K137" s="152">
        <v>66422</v>
      </c>
      <c r="L137" s="152">
        <v>31491</v>
      </c>
      <c r="M137" s="152"/>
      <c r="N137" s="152"/>
      <c r="O137" s="152"/>
      <c r="P137" s="152"/>
      <c r="Q137" s="152"/>
      <c r="R137" s="152">
        <v>3500</v>
      </c>
      <c r="S137" s="152"/>
      <c r="T137" s="152"/>
      <c r="U137" s="152"/>
      <c r="V137" s="152"/>
      <c r="W137" s="161"/>
    </row>
    <row r="138" spans="1:23" ht="26.4" outlineLevel="2" x14ac:dyDescent="0.25">
      <c r="A138" s="295"/>
      <c r="B138" s="296"/>
      <c r="C138" s="296"/>
      <c r="D138" s="296"/>
      <c r="E138" s="151" t="s">
        <v>493</v>
      </c>
      <c r="F138" s="151" t="s">
        <v>492</v>
      </c>
      <c r="G138" s="149">
        <v>388940</v>
      </c>
      <c r="H138" s="153">
        <v>130040</v>
      </c>
      <c r="I138" s="153">
        <v>40128</v>
      </c>
      <c r="J138" s="153"/>
      <c r="K138" s="153">
        <v>102238</v>
      </c>
      <c r="L138" s="153">
        <v>30134</v>
      </c>
      <c r="M138" s="153"/>
      <c r="N138" s="153">
        <v>12890</v>
      </c>
      <c r="O138" s="153"/>
      <c r="P138" s="153"/>
      <c r="Q138" s="153"/>
      <c r="R138" s="153">
        <v>73510</v>
      </c>
      <c r="S138" s="153"/>
      <c r="T138" s="153"/>
      <c r="U138" s="153"/>
      <c r="V138" s="153"/>
      <c r="W138" s="162"/>
    </row>
    <row r="139" spans="1:23" ht="26.4" outlineLevel="2" x14ac:dyDescent="0.25">
      <c r="A139" s="293"/>
      <c r="B139" s="294"/>
      <c r="C139" s="294"/>
      <c r="D139" s="294"/>
      <c r="E139" s="150" t="s">
        <v>491</v>
      </c>
      <c r="F139" s="150" t="s">
        <v>490</v>
      </c>
      <c r="G139" s="149">
        <v>96002</v>
      </c>
      <c r="H139" s="152">
        <v>48131</v>
      </c>
      <c r="I139" s="152">
        <v>14603</v>
      </c>
      <c r="J139" s="152"/>
      <c r="K139" s="152">
        <v>17826</v>
      </c>
      <c r="L139" s="152">
        <v>12848</v>
      </c>
      <c r="M139" s="152"/>
      <c r="N139" s="152">
        <v>174</v>
      </c>
      <c r="O139" s="152"/>
      <c r="P139" s="152"/>
      <c r="Q139" s="152"/>
      <c r="R139" s="152">
        <v>2420</v>
      </c>
      <c r="S139" s="152"/>
      <c r="T139" s="152"/>
      <c r="U139" s="152"/>
      <c r="V139" s="152"/>
      <c r="W139" s="161"/>
    </row>
    <row r="140" spans="1:23" ht="26.4" outlineLevel="2" x14ac:dyDescent="0.25">
      <c r="A140" s="295"/>
      <c r="B140" s="296"/>
      <c r="C140" s="296"/>
      <c r="D140" s="296"/>
      <c r="E140" s="151" t="s">
        <v>489</v>
      </c>
      <c r="F140" s="151" t="s">
        <v>488</v>
      </c>
      <c r="G140" s="149">
        <v>572091</v>
      </c>
      <c r="H140" s="153">
        <v>172392</v>
      </c>
      <c r="I140" s="153">
        <v>51210</v>
      </c>
      <c r="J140" s="153"/>
      <c r="K140" s="153">
        <v>175439</v>
      </c>
      <c r="L140" s="153">
        <v>26430</v>
      </c>
      <c r="M140" s="153"/>
      <c r="N140" s="153">
        <v>17850</v>
      </c>
      <c r="O140" s="153"/>
      <c r="P140" s="153"/>
      <c r="Q140" s="153"/>
      <c r="R140" s="153">
        <v>128770</v>
      </c>
      <c r="S140" s="153"/>
      <c r="T140" s="153"/>
      <c r="U140" s="153"/>
      <c r="V140" s="153"/>
      <c r="W140" s="162"/>
    </row>
    <row r="141" spans="1:23" ht="26.4" outlineLevel="2" x14ac:dyDescent="0.25">
      <c r="A141" s="293"/>
      <c r="B141" s="294"/>
      <c r="C141" s="294"/>
      <c r="D141" s="294"/>
      <c r="E141" s="150" t="s">
        <v>1011</v>
      </c>
      <c r="F141" s="150" t="s">
        <v>540</v>
      </c>
      <c r="G141" s="149">
        <v>66555</v>
      </c>
      <c r="H141" s="152">
        <v>53852</v>
      </c>
      <c r="I141" s="152">
        <v>12703</v>
      </c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61"/>
    </row>
    <row r="142" spans="1:23" ht="26.4" outlineLevel="2" x14ac:dyDescent="0.25">
      <c r="A142" s="295"/>
      <c r="B142" s="296"/>
      <c r="C142" s="296"/>
      <c r="D142" s="296"/>
      <c r="E142" s="151" t="s">
        <v>89</v>
      </c>
      <c r="F142" s="151" t="s">
        <v>227</v>
      </c>
      <c r="G142" s="149">
        <v>108728</v>
      </c>
      <c r="H142" s="153">
        <v>46204</v>
      </c>
      <c r="I142" s="153">
        <v>14204</v>
      </c>
      <c r="J142" s="153"/>
      <c r="K142" s="153">
        <v>18931</v>
      </c>
      <c r="L142" s="153">
        <v>2810</v>
      </c>
      <c r="M142" s="153"/>
      <c r="N142" s="153">
        <v>1050</v>
      </c>
      <c r="O142" s="153"/>
      <c r="P142" s="153"/>
      <c r="Q142" s="153"/>
      <c r="R142" s="153">
        <v>25529</v>
      </c>
      <c r="S142" s="153"/>
      <c r="T142" s="153"/>
      <c r="U142" s="153"/>
      <c r="V142" s="153"/>
      <c r="W142" s="162"/>
    </row>
    <row r="143" spans="1:23" ht="26.4" outlineLevel="2" x14ac:dyDescent="0.25">
      <c r="A143" s="293"/>
      <c r="B143" s="294"/>
      <c r="C143" s="294"/>
      <c r="D143" s="294"/>
      <c r="E143" s="150" t="s">
        <v>1012</v>
      </c>
      <c r="F143" s="150" t="s">
        <v>541</v>
      </c>
      <c r="G143" s="149">
        <v>44658</v>
      </c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>
        <v>44658</v>
      </c>
      <c r="V143" s="152"/>
      <c r="W143" s="161"/>
    </row>
    <row r="144" spans="1:23" ht="26.4" outlineLevel="1" x14ac:dyDescent="0.25">
      <c r="A144" s="295"/>
      <c r="B144" s="296"/>
      <c r="C144" s="151" t="s">
        <v>90</v>
      </c>
      <c r="D144" s="297" t="s">
        <v>296</v>
      </c>
      <c r="E144" s="297"/>
      <c r="F144" s="297"/>
      <c r="G144" s="149">
        <v>4547149</v>
      </c>
      <c r="H144" s="149">
        <v>2719196</v>
      </c>
      <c r="I144" s="149">
        <v>741644</v>
      </c>
      <c r="J144" s="149">
        <v>26453</v>
      </c>
      <c r="K144" s="149">
        <v>657886</v>
      </c>
      <c r="L144" s="149">
        <v>174216</v>
      </c>
      <c r="M144" s="149">
        <v>270</v>
      </c>
      <c r="N144" s="149">
        <v>2776</v>
      </c>
      <c r="O144" s="149">
        <v>45000</v>
      </c>
      <c r="P144" s="149"/>
      <c r="Q144" s="149"/>
      <c r="R144" s="149">
        <v>177508</v>
      </c>
      <c r="S144" s="149"/>
      <c r="T144" s="149"/>
      <c r="U144" s="149">
        <v>1299</v>
      </c>
      <c r="V144" s="149"/>
      <c r="W144" s="158">
        <v>901</v>
      </c>
    </row>
    <row r="145" spans="1:23" ht="39.6" outlineLevel="2" x14ac:dyDescent="0.25">
      <c r="A145" s="293"/>
      <c r="B145" s="294"/>
      <c r="C145" s="294"/>
      <c r="D145" s="294"/>
      <c r="E145" s="150" t="s">
        <v>91</v>
      </c>
      <c r="F145" s="150" t="s">
        <v>1125</v>
      </c>
      <c r="G145" s="149">
        <v>1301208</v>
      </c>
      <c r="H145" s="152">
        <v>918570</v>
      </c>
      <c r="I145" s="152">
        <v>244469</v>
      </c>
      <c r="J145" s="152">
        <v>913</v>
      </c>
      <c r="K145" s="152">
        <v>94316</v>
      </c>
      <c r="L145" s="152">
        <v>30485</v>
      </c>
      <c r="M145" s="152">
        <v>130</v>
      </c>
      <c r="N145" s="152">
        <v>1100</v>
      </c>
      <c r="O145" s="152"/>
      <c r="P145" s="152"/>
      <c r="Q145" s="152"/>
      <c r="R145" s="152">
        <v>11225</v>
      </c>
      <c r="S145" s="152"/>
      <c r="T145" s="152"/>
      <c r="U145" s="152"/>
      <c r="V145" s="152"/>
      <c r="W145" s="161">
        <v>0</v>
      </c>
    </row>
    <row r="146" spans="1:23" ht="26.4" outlineLevel="2" x14ac:dyDescent="0.25">
      <c r="A146" s="295"/>
      <c r="B146" s="296"/>
      <c r="C146" s="296"/>
      <c r="D146" s="296"/>
      <c r="E146" s="151" t="s">
        <v>124</v>
      </c>
      <c r="F146" s="151" t="s">
        <v>1013</v>
      </c>
      <c r="G146" s="149">
        <v>265304</v>
      </c>
      <c r="H146" s="153">
        <v>181389</v>
      </c>
      <c r="I146" s="153">
        <v>50456</v>
      </c>
      <c r="J146" s="153"/>
      <c r="K146" s="153">
        <v>22500</v>
      </c>
      <c r="L146" s="153">
        <v>6862</v>
      </c>
      <c r="M146" s="153"/>
      <c r="N146" s="153">
        <v>97</v>
      </c>
      <c r="O146" s="153"/>
      <c r="P146" s="153"/>
      <c r="Q146" s="153"/>
      <c r="R146" s="153">
        <v>4000</v>
      </c>
      <c r="S146" s="153"/>
      <c r="T146" s="153"/>
      <c r="U146" s="153"/>
      <c r="V146" s="153"/>
      <c r="W146" s="162"/>
    </row>
    <row r="147" spans="1:23" ht="26.4" outlineLevel="2" x14ac:dyDescent="0.25">
      <c r="A147" s="293"/>
      <c r="B147" s="294"/>
      <c r="C147" s="294"/>
      <c r="D147" s="294"/>
      <c r="E147" s="150" t="s">
        <v>93</v>
      </c>
      <c r="F147" s="150" t="s">
        <v>92</v>
      </c>
      <c r="G147" s="149">
        <v>651661</v>
      </c>
      <c r="H147" s="152">
        <v>373298</v>
      </c>
      <c r="I147" s="152">
        <v>111585</v>
      </c>
      <c r="J147" s="152">
        <v>2450</v>
      </c>
      <c r="K147" s="152">
        <v>135304</v>
      </c>
      <c r="L147" s="152">
        <v>25123</v>
      </c>
      <c r="M147" s="152"/>
      <c r="N147" s="152"/>
      <c r="O147" s="152">
        <v>3000</v>
      </c>
      <c r="P147" s="152"/>
      <c r="Q147" s="152"/>
      <c r="R147" s="152"/>
      <c r="S147" s="152"/>
      <c r="T147" s="152"/>
      <c r="U147" s="152"/>
      <c r="V147" s="152"/>
      <c r="W147" s="161">
        <v>901</v>
      </c>
    </row>
    <row r="148" spans="1:23" ht="26.4" outlineLevel="2" x14ac:dyDescent="0.25">
      <c r="A148" s="295"/>
      <c r="B148" s="296"/>
      <c r="C148" s="296"/>
      <c r="D148" s="296"/>
      <c r="E148" s="151" t="s">
        <v>94</v>
      </c>
      <c r="F148" s="151" t="s">
        <v>602</v>
      </c>
      <c r="G148" s="149">
        <v>1605593</v>
      </c>
      <c r="H148" s="153">
        <v>744034</v>
      </c>
      <c r="I148" s="153">
        <v>197705</v>
      </c>
      <c r="J148" s="153">
        <v>22429</v>
      </c>
      <c r="K148" s="153">
        <v>373257</v>
      </c>
      <c r="L148" s="153">
        <v>88477</v>
      </c>
      <c r="M148" s="153">
        <v>60</v>
      </c>
      <c r="N148" s="153">
        <v>1100</v>
      </c>
      <c r="O148" s="153">
        <v>42000</v>
      </c>
      <c r="P148" s="153"/>
      <c r="Q148" s="153"/>
      <c r="R148" s="153">
        <v>135232</v>
      </c>
      <c r="S148" s="153"/>
      <c r="T148" s="153"/>
      <c r="U148" s="153">
        <v>1299</v>
      </c>
      <c r="V148" s="153"/>
      <c r="W148" s="162"/>
    </row>
    <row r="149" spans="1:23" ht="39.6" outlineLevel="2" x14ac:dyDescent="0.25">
      <c r="A149" s="293"/>
      <c r="B149" s="294"/>
      <c r="C149" s="294"/>
      <c r="D149" s="294"/>
      <c r="E149" s="150" t="s">
        <v>147</v>
      </c>
      <c r="F149" s="150" t="s">
        <v>601</v>
      </c>
      <c r="G149" s="149">
        <v>258802</v>
      </c>
      <c r="H149" s="152">
        <v>189275</v>
      </c>
      <c r="I149" s="152">
        <v>50416</v>
      </c>
      <c r="J149" s="152">
        <v>595</v>
      </c>
      <c r="K149" s="152">
        <v>9014</v>
      </c>
      <c r="L149" s="152">
        <v>5390</v>
      </c>
      <c r="M149" s="152"/>
      <c r="N149" s="152">
        <v>114</v>
      </c>
      <c r="O149" s="152"/>
      <c r="P149" s="152"/>
      <c r="Q149" s="152"/>
      <c r="R149" s="152">
        <v>3998</v>
      </c>
      <c r="S149" s="152"/>
      <c r="T149" s="152"/>
      <c r="U149" s="152"/>
      <c r="V149" s="152"/>
      <c r="W149" s="161"/>
    </row>
    <row r="150" spans="1:23" ht="39.6" outlineLevel="2" x14ac:dyDescent="0.25">
      <c r="A150" s="295"/>
      <c r="B150" s="296"/>
      <c r="C150" s="296"/>
      <c r="D150" s="296"/>
      <c r="E150" s="151" t="s">
        <v>148</v>
      </c>
      <c r="F150" s="151" t="s">
        <v>600</v>
      </c>
      <c r="G150" s="149">
        <v>376817</v>
      </c>
      <c r="H150" s="153">
        <v>253758</v>
      </c>
      <c r="I150" s="153">
        <v>68712</v>
      </c>
      <c r="J150" s="153">
        <v>66</v>
      </c>
      <c r="K150" s="153">
        <v>18338</v>
      </c>
      <c r="L150" s="153">
        <v>14445</v>
      </c>
      <c r="M150" s="153">
        <v>80</v>
      </c>
      <c r="N150" s="153">
        <v>365</v>
      </c>
      <c r="O150" s="153"/>
      <c r="P150" s="153"/>
      <c r="Q150" s="153"/>
      <c r="R150" s="153">
        <v>21053</v>
      </c>
      <c r="S150" s="153"/>
      <c r="T150" s="153"/>
      <c r="U150" s="153"/>
      <c r="V150" s="153"/>
      <c r="W150" s="162"/>
    </row>
    <row r="151" spans="1:23" ht="39.6" outlineLevel="2" x14ac:dyDescent="0.25">
      <c r="A151" s="293"/>
      <c r="B151" s="294"/>
      <c r="C151" s="294"/>
      <c r="D151" s="294"/>
      <c r="E151" s="150" t="s">
        <v>149</v>
      </c>
      <c r="F151" s="150" t="s">
        <v>599</v>
      </c>
      <c r="G151" s="149">
        <v>87764</v>
      </c>
      <c r="H151" s="152">
        <v>58872</v>
      </c>
      <c r="I151" s="152">
        <v>18301</v>
      </c>
      <c r="J151" s="152"/>
      <c r="K151" s="152">
        <v>5157</v>
      </c>
      <c r="L151" s="152">
        <v>3434</v>
      </c>
      <c r="M151" s="152"/>
      <c r="N151" s="152"/>
      <c r="O151" s="152"/>
      <c r="P151" s="152"/>
      <c r="Q151" s="152"/>
      <c r="R151" s="152">
        <v>2000</v>
      </c>
      <c r="S151" s="152"/>
      <c r="T151" s="152"/>
      <c r="U151" s="152"/>
      <c r="V151" s="152"/>
      <c r="W151" s="161"/>
    </row>
    <row r="152" spans="1:23" ht="26.4" outlineLevel="1" x14ac:dyDescent="0.25">
      <c r="A152" s="295"/>
      <c r="B152" s="296"/>
      <c r="C152" s="151" t="s">
        <v>542</v>
      </c>
      <c r="D152" s="297" t="s">
        <v>543</v>
      </c>
      <c r="E152" s="297"/>
      <c r="F152" s="297"/>
      <c r="G152" s="149">
        <v>906562</v>
      </c>
      <c r="H152" s="149">
        <v>249006</v>
      </c>
      <c r="I152" s="149">
        <v>72592</v>
      </c>
      <c r="J152" s="149">
        <v>1800</v>
      </c>
      <c r="K152" s="149">
        <v>273997</v>
      </c>
      <c r="L152" s="149">
        <v>181897</v>
      </c>
      <c r="M152" s="149"/>
      <c r="N152" s="149">
        <v>5270</v>
      </c>
      <c r="O152" s="149">
        <v>120000</v>
      </c>
      <c r="P152" s="149"/>
      <c r="Q152" s="149"/>
      <c r="R152" s="149">
        <v>2000</v>
      </c>
      <c r="S152" s="149"/>
      <c r="T152" s="149"/>
      <c r="U152" s="149"/>
      <c r="V152" s="149"/>
      <c r="W152" s="158"/>
    </row>
    <row r="153" spans="1:23" ht="26.4" outlineLevel="2" x14ac:dyDescent="0.25">
      <c r="A153" s="293"/>
      <c r="B153" s="294"/>
      <c r="C153" s="294"/>
      <c r="D153" s="294"/>
      <c r="E153" s="150" t="s">
        <v>1014</v>
      </c>
      <c r="F153" s="150" t="s">
        <v>544</v>
      </c>
      <c r="G153" s="149">
        <v>906562</v>
      </c>
      <c r="H153" s="152">
        <v>249006</v>
      </c>
      <c r="I153" s="152">
        <v>72592</v>
      </c>
      <c r="J153" s="152">
        <v>1800</v>
      </c>
      <c r="K153" s="152">
        <v>273997</v>
      </c>
      <c r="L153" s="152">
        <v>181897</v>
      </c>
      <c r="M153" s="152"/>
      <c r="N153" s="152">
        <v>5270</v>
      </c>
      <c r="O153" s="152">
        <v>120000</v>
      </c>
      <c r="P153" s="152"/>
      <c r="Q153" s="152"/>
      <c r="R153" s="152">
        <v>2000</v>
      </c>
      <c r="S153" s="152"/>
      <c r="T153" s="152"/>
      <c r="U153" s="152"/>
      <c r="V153" s="152"/>
      <c r="W153" s="161"/>
    </row>
    <row r="154" spans="1:23" ht="26.4" outlineLevel="1" x14ac:dyDescent="0.25">
      <c r="A154" s="295"/>
      <c r="B154" s="296"/>
      <c r="C154" s="151" t="s">
        <v>545</v>
      </c>
      <c r="D154" s="297" t="s">
        <v>546</v>
      </c>
      <c r="E154" s="297"/>
      <c r="F154" s="297"/>
      <c r="G154" s="149">
        <v>2586951</v>
      </c>
      <c r="H154" s="149">
        <v>60730</v>
      </c>
      <c r="I154" s="149">
        <v>17217</v>
      </c>
      <c r="J154" s="149"/>
      <c r="K154" s="149"/>
      <c r="L154" s="149">
        <v>2509004</v>
      </c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58"/>
    </row>
    <row r="155" spans="1:23" ht="39.6" outlineLevel="2" x14ac:dyDescent="0.25">
      <c r="A155" s="293"/>
      <c r="B155" s="294"/>
      <c r="C155" s="294"/>
      <c r="D155" s="294"/>
      <c r="E155" s="150" t="s">
        <v>547</v>
      </c>
      <c r="F155" s="150" t="s">
        <v>548</v>
      </c>
      <c r="G155" s="149">
        <v>158589</v>
      </c>
      <c r="H155" s="152"/>
      <c r="I155" s="152"/>
      <c r="J155" s="152"/>
      <c r="K155" s="152"/>
      <c r="L155" s="152">
        <v>158589</v>
      </c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61"/>
    </row>
    <row r="156" spans="1:23" ht="39.6" outlineLevel="2" x14ac:dyDescent="0.25">
      <c r="A156" s="295"/>
      <c r="B156" s="296"/>
      <c r="C156" s="296"/>
      <c r="D156" s="296"/>
      <c r="E156" s="151" t="s">
        <v>549</v>
      </c>
      <c r="F156" s="151" t="s">
        <v>550</v>
      </c>
      <c r="G156" s="149">
        <v>78731</v>
      </c>
      <c r="H156" s="153"/>
      <c r="I156" s="153"/>
      <c r="J156" s="153"/>
      <c r="K156" s="153"/>
      <c r="L156" s="153">
        <v>78731</v>
      </c>
      <c r="M156" s="153"/>
      <c r="N156" s="153"/>
      <c r="O156" s="153"/>
      <c r="P156" s="153"/>
      <c r="Q156" s="153"/>
      <c r="R156" s="153"/>
      <c r="S156" s="153"/>
      <c r="T156" s="153"/>
      <c r="U156" s="153"/>
      <c r="V156" s="153"/>
      <c r="W156" s="162"/>
    </row>
    <row r="157" spans="1:23" ht="39.6" outlineLevel="2" x14ac:dyDescent="0.25">
      <c r="A157" s="293"/>
      <c r="B157" s="294"/>
      <c r="C157" s="294"/>
      <c r="D157" s="294"/>
      <c r="E157" s="150" t="s">
        <v>551</v>
      </c>
      <c r="F157" s="150" t="s">
        <v>552</v>
      </c>
      <c r="G157" s="149">
        <v>143462</v>
      </c>
      <c r="H157" s="152"/>
      <c r="I157" s="152"/>
      <c r="J157" s="152"/>
      <c r="K157" s="152"/>
      <c r="L157" s="152">
        <v>143462</v>
      </c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61"/>
    </row>
    <row r="158" spans="1:23" ht="39.6" outlineLevel="2" x14ac:dyDescent="0.25">
      <c r="A158" s="295"/>
      <c r="B158" s="296"/>
      <c r="C158" s="296"/>
      <c r="D158" s="296"/>
      <c r="E158" s="151" t="s">
        <v>553</v>
      </c>
      <c r="F158" s="151" t="s">
        <v>554</v>
      </c>
      <c r="G158" s="149">
        <v>92913</v>
      </c>
      <c r="H158" s="153"/>
      <c r="I158" s="153"/>
      <c r="J158" s="153"/>
      <c r="K158" s="153"/>
      <c r="L158" s="153">
        <v>92913</v>
      </c>
      <c r="M158" s="153"/>
      <c r="N158" s="153"/>
      <c r="O158" s="153"/>
      <c r="P158" s="153"/>
      <c r="Q158" s="153"/>
      <c r="R158" s="153"/>
      <c r="S158" s="153"/>
      <c r="T158" s="153"/>
      <c r="U158" s="153"/>
      <c r="V158" s="153"/>
      <c r="W158" s="162"/>
    </row>
    <row r="159" spans="1:23" ht="52.8" outlineLevel="2" x14ac:dyDescent="0.25">
      <c r="A159" s="293"/>
      <c r="B159" s="294"/>
      <c r="C159" s="294"/>
      <c r="D159" s="294"/>
      <c r="E159" s="150" t="s">
        <v>555</v>
      </c>
      <c r="F159" s="150" t="s">
        <v>556</v>
      </c>
      <c r="G159" s="149">
        <v>51349</v>
      </c>
      <c r="H159" s="152"/>
      <c r="I159" s="152"/>
      <c r="J159" s="152"/>
      <c r="K159" s="152"/>
      <c r="L159" s="152">
        <v>51349</v>
      </c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61"/>
    </row>
    <row r="160" spans="1:23" ht="39.6" outlineLevel="2" x14ac:dyDescent="0.25">
      <c r="A160" s="295"/>
      <c r="B160" s="296"/>
      <c r="C160" s="296"/>
      <c r="D160" s="296"/>
      <c r="E160" s="151" t="s">
        <v>557</v>
      </c>
      <c r="F160" s="151" t="s">
        <v>558</v>
      </c>
      <c r="G160" s="149">
        <v>93546</v>
      </c>
      <c r="H160" s="153"/>
      <c r="I160" s="153"/>
      <c r="J160" s="153"/>
      <c r="K160" s="153"/>
      <c r="L160" s="153">
        <v>93546</v>
      </c>
      <c r="M160" s="153"/>
      <c r="N160" s="153"/>
      <c r="O160" s="153"/>
      <c r="P160" s="153"/>
      <c r="Q160" s="153"/>
      <c r="R160" s="153"/>
      <c r="S160" s="153"/>
      <c r="T160" s="153"/>
      <c r="U160" s="153"/>
      <c r="V160" s="153"/>
      <c r="W160" s="162"/>
    </row>
    <row r="161" spans="1:23" ht="39.6" outlineLevel="2" x14ac:dyDescent="0.25">
      <c r="A161" s="293"/>
      <c r="B161" s="294"/>
      <c r="C161" s="294"/>
      <c r="D161" s="294"/>
      <c r="E161" s="150" t="s">
        <v>559</v>
      </c>
      <c r="F161" s="150" t="s">
        <v>560</v>
      </c>
      <c r="G161" s="149">
        <v>130204</v>
      </c>
      <c r="H161" s="152"/>
      <c r="I161" s="152"/>
      <c r="J161" s="152"/>
      <c r="K161" s="152"/>
      <c r="L161" s="152">
        <v>130204</v>
      </c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61"/>
    </row>
    <row r="162" spans="1:23" ht="39.6" outlineLevel="2" x14ac:dyDescent="0.25">
      <c r="A162" s="295"/>
      <c r="B162" s="296"/>
      <c r="C162" s="296"/>
      <c r="D162" s="296"/>
      <c r="E162" s="151" t="s">
        <v>561</v>
      </c>
      <c r="F162" s="151" t="s">
        <v>562</v>
      </c>
      <c r="G162" s="149">
        <v>83000</v>
      </c>
      <c r="H162" s="153"/>
      <c r="I162" s="153"/>
      <c r="J162" s="153"/>
      <c r="K162" s="153"/>
      <c r="L162" s="153">
        <v>83000</v>
      </c>
      <c r="M162" s="153"/>
      <c r="N162" s="153"/>
      <c r="O162" s="153"/>
      <c r="P162" s="153"/>
      <c r="Q162" s="153"/>
      <c r="R162" s="153"/>
      <c r="S162" s="153"/>
      <c r="T162" s="153"/>
      <c r="U162" s="153"/>
      <c r="V162" s="153"/>
      <c r="W162" s="162"/>
    </row>
    <row r="163" spans="1:23" ht="39.6" outlineLevel="2" x14ac:dyDescent="0.25">
      <c r="A163" s="293"/>
      <c r="B163" s="294"/>
      <c r="C163" s="294"/>
      <c r="D163" s="294"/>
      <c r="E163" s="150" t="s">
        <v>563</v>
      </c>
      <c r="F163" s="150" t="s">
        <v>564</v>
      </c>
      <c r="G163" s="149">
        <v>98201</v>
      </c>
      <c r="H163" s="152"/>
      <c r="I163" s="152"/>
      <c r="J163" s="152"/>
      <c r="K163" s="152"/>
      <c r="L163" s="152">
        <v>98201</v>
      </c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61"/>
    </row>
    <row r="164" spans="1:23" ht="39.6" outlineLevel="2" x14ac:dyDescent="0.25">
      <c r="A164" s="295"/>
      <c r="B164" s="296"/>
      <c r="C164" s="296"/>
      <c r="D164" s="296"/>
      <c r="E164" s="151" t="s">
        <v>565</v>
      </c>
      <c r="F164" s="151" t="s">
        <v>566</v>
      </c>
      <c r="G164" s="149">
        <v>92000</v>
      </c>
      <c r="H164" s="153"/>
      <c r="I164" s="153"/>
      <c r="J164" s="153"/>
      <c r="K164" s="153"/>
      <c r="L164" s="153">
        <v>92000</v>
      </c>
      <c r="M164" s="153"/>
      <c r="N164" s="153"/>
      <c r="O164" s="153"/>
      <c r="P164" s="153"/>
      <c r="Q164" s="153"/>
      <c r="R164" s="153"/>
      <c r="S164" s="153"/>
      <c r="T164" s="153"/>
      <c r="U164" s="153"/>
      <c r="V164" s="153"/>
      <c r="W164" s="162"/>
    </row>
    <row r="165" spans="1:23" ht="39.6" outlineLevel="2" x14ac:dyDescent="0.25">
      <c r="A165" s="293"/>
      <c r="B165" s="294"/>
      <c r="C165" s="294"/>
      <c r="D165" s="294"/>
      <c r="E165" s="150" t="s">
        <v>567</v>
      </c>
      <c r="F165" s="150" t="s">
        <v>568</v>
      </c>
      <c r="G165" s="149">
        <v>56776</v>
      </c>
      <c r="H165" s="152">
        <v>20224</v>
      </c>
      <c r="I165" s="152">
        <v>5988</v>
      </c>
      <c r="J165" s="152"/>
      <c r="K165" s="152"/>
      <c r="L165" s="152">
        <v>30564</v>
      </c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61"/>
    </row>
    <row r="166" spans="1:23" ht="66" outlineLevel="2" x14ac:dyDescent="0.25">
      <c r="A166" s="295"/>
      <c r="B166" s="296"/>
      <c r="C166" s="296"/>
      <c r="D166" s="296"/>
      <c r="E166" s="151" t="s">
        <v>569</v>
      </c>
      <c r="F166" s="151" t="s">
        <v>570</v>
      </c>
      <c r="G166" s="149">
        <v>35000</v>
      </c>
      <c r="H166" s="153"/>
      <c r="I166" s="153"/>
      <c r="J166" s="153"/>
      <c r="K166" s="153"/>
      <c r="L166" s="153">
        <v>35000</v>
      </c>
      <c r="M166" s="153"/>
      <c r="N166" s="153"/>
      <c r="O166" s="153"/>
      <c r="P166" s="153"/>
      <c r="Q166" s="153"/>
      <c r="R166" s="153"/>
      <c r="S166" s="153"/>
      <c r="T166" s="153"/>
      <c r="U166" s="153"/>
      <c r="V166" s="153"/>
      <c r="W166" s="162"/>
    </row>
    <row r="167" spans="1:23" ht="52.8" outlineLevel="2" x14ac:dyDescent="0.25">
      <c r="A167" s="293"/>
      <c r="B167" s="294"/>
      <c r="C167" s="294"/>
      <c r="D167" s="294"/>
      <c r="E167" s="150" t="s">
        <v>571</v>
      </c>
      <c r="F167" s="150" t="s">
        <v>572</v>
      </c>
      <c r="G167" s="149">
        <v>130000</v>
      </c>
      <c r="H167" s="152"/>
      <c r="I167" s="152"/>
      <c r="J167" s="152"/>
      <c r="K167" s="152"/>
      <c r="L167" s="152">
        <v>130000</v>
      </c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61"/>
    </row>
    <row r="168" spans="1:23" ht="66" outlineLevel="2" x14ac:dyDescent="0.25">
      <c r="A168" s="295"/>
      <c r="B168" s="296"/>
      <c r="C168" s="296"/>
      <c r="D168" s="296"/>
      <c r="E168" s="151" t="s">
        <v>573</v>
      </c>
      <c r="F168" s="151" t="s">
        <v>574</v>
      </c>
      <c r="G168" s="149">
        <v>200999</v>
      </c>
      <c r="H168" s="153"/>
      <c r="I168" s="153"/>
      <c r="J168" s="153"/>
      <c r="K168" s="153"/>
      <c r="L168" s="153">
        <v>200999</v>
      </c>
      <c r="M168" s="153"/>
      <c r="N168" s="153"/>
      <c r="O168" s="153"/>
      <c r="P168" s="153"/>
      <c r="Q168" s="153"/>
      <c r="R168" s="153"/>
      <c r="S168" s="153"/>
      <c r="T168" s="153"/>
      <c r="U168" s="153"/>
      <c r="V168" s="153"/>
      <c r="W168" s="162"/>
    </row>
    <row r="169" spans="1:23" ht="52.8" outlineLevel="2" x14ac:dyDescent="0.25">
      <c r="A169" s="293"/>
      <c r="B169" s="294"/>
      <c r="C169" s="294"/>
      <c r="D169" s="294"/>
      <c r="E169" s="150" t="s">
        <v>575</v>
      </c>
      <c r="F169" s="150" t="s">
        <v>576</v>
      </c>
      <c r="G169" s="149">
        <v>197193</v>
      </c>
      <c r="H169" s="152"/>
      <c r="I169" s="152"/>
      <c r="J169" s="152"/>
      <c r="K169" s="152"/>
      <c r="L169" s="152">
        <v>197193</v>
      </c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61"/>
    </row>
    <row r="170" spans="1:23" ht="52.8" outlineLevel="2" x14ac:dyDescent="0.25">
      <c r="A170" s="295"/>
      <c r="B170" s="296"/>
      <c r="C170" s="296"/>
      <c r="D170" s="296"/>
      <c r="E170" s="151" t="s">
        <v>577</v>
      </c>
      <c r="F170" s="151" t="s">
        <v>578</v>
      </c>
      <c r="G170" s="149">
        <v>338043</v>
      </c>
      <c r="H170" s="153"/>
      <c r="I170" s="153"/>
      <c r="J170" s="153"/>
      <c r="K170" s="153"/>
      <c r="L170" s="153">
        <v>338043</v>
      </c>
      <c r="M170" s="153"/>
      <c r="N170" s="153"/>
      <c r="O170" s="153"/>
      <c r="P170" s="153"/>
      <c r="Q170" s="153"/>
      <c r="R170" s="153"/>
      <c r="S170" s="153"/>
      <c r="T170" s="153"/>
      <c r="U170" s="153"/>
      <c r="V170" s="153"/>
      <c r="W170" s="162"/>
    </row>
    <row r="171" spans="1:23" ht="39.6" outlineLevel="2" x14ac:dyDescent="0.25">
      <c r="A171" s="293"/>
      <c r="B171" s="294"/>
      <c r="C171" s="294"/>
      <c r="D171" s="294"/>
      <c r="E171" s="150" t="s">
        <v>579</v>
      </c>
      <c r="F171" s="150" t="s">
        <v>580</v>
      </c>
      <c r="G171" s="149">
        <v>80460</v>
      </c>
      <c r="H171" s="152">
        <v>19744</v>
      </c>
      <c r="I171" s="152">
        <v>5581</v>
      </c>
      <c r="J171" s="152"/>
      <c r="K171" s="152"/>
      <c r="L171" s="152">
        <v>55135</v>
      </c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61"/>
    </row>
    <row r="172" spans="1:23" ht="39.6" outlineLevel="2" x14ac:dyDescent="0.25">
      <c r="A172" s="295"/>
      <c r="B172" s="296"/>
      <c r="C172" s="296"/>
      <c r="D172" s="296"/>
      <c r="E172" s="151" t="s">
        <v>581</v>
      </c>
      <c r="F172" s="151" t="s">
        <v>582</v>
      </c>
      <c r="G172" s="149">
        <v>45425</v>
      </c>
      <c r="H172" s="153"/>
      <c r="I172" s="153"/>
      <c r="J172" s="153"/>
      <c r="K172" s="153"/>
      <c r="L172" s="153">
        <v>45425</v>
      </c>
      <c r="M172" s="153"/>
      <c r="N172" s="153"/>
      <c r="O172" s="153"/>
      <c r="P172" s="153"/>
      <c r="Q172" s="153"/>
      <c r="R172" s="153"/>
      <c r="S172" s="153"/>
      <c r="T172" s="153"/>
      <c r="U172" s="153"/>
      <c r="V172" s="153"/>
      <c r="W172" s="162"/>
    </row>
    <row r="173" spans="1:23" ht="52.8" outlineLevel="2" x14ac:dyDescent="0.25">
      <c r="A173" s="293"/>
      <c r="B173" s="294"/>
      <c r="C173" s="294"/>
      <c r="D173" s="294"/>
      <c r="E173" s="150" t="s">
        <v>583</v>
      </c>
      <c r="F173" s="150" t="s">
        <v>584</v>
      </c>
      <c r="G173" s="149">
        <v>119375</v>
      </c>
      <c r="H173" s="152"/>
      <c r="I173" s="152"/>
      <c r="J173" s="152"/>
      <c r="K173" s="152"/>
      <c r="L173" s="152">
        <v>119375</v>
      </c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61"/>
    </row>
    <row r="174" spans="1:23" ht="52.8" outlineLevel="2" x14ac:dyDescent="0.25">
      <c r="A174" s="295"/>
      <c r="B174" s="296"/>
      <c r="C174" s="296"/>
      <c r="D174" s="296"/>
      <c r="E174" s="151" t="s">
        <v>585</v>
      </c>
      <c r="F174" s="151" t="s">
        <v>586</v>
      </c>
      <c r="G174" s="149">
        <v>125604</v>
      </c>
      <c r="H174" s="153"/>
      <c r="I174" s="153"/>
      <c r="J174" s="153"/>
      <c r="K174" s="153"/>
      <c r="L174" s="153">
        <v>125604</v>
      </c>
      <c r="M174" s="153"/>
      <c r="N174" s="153"/>
      <c r="O174" s="153"/>
      <c r="P174" s="153"/>
      <c r="Q174" s="153"/>
      <c r="R174" s="153"/>
      <c r="S174" s="153"/>
      <c r="T174" s="153"/>
      <c r="U174" s="153"/>
      <c r="V174" s="153"/>
      <c r="W174" s="162"/>
    </row>
    <row r="175" spans="1:23" ht="52.8" outlineLevel="2" x14ac:dyDescent="0.25">
      <c r="A175" s="293"/>
      <c r="B175" s="294"/>
      <c r="C175" s="294"/>
      <c r="D175" s="294"/>
      <c r="E175" s="150" t="s">
        <v>587</v>
      </c>
      <c r="F175" s="150" t="s">
        <v>588</v>
      </c>
      <c r="G175" s="149">
        <v>164028</v>
      </c>
      <c r="H175" s="152"/>
      <c r="I175" s="152"/>
      <c r="J175" s="152"/>
      <c r="K175" s="152"/>
      <c r="L175" s="152">
        <v>164028</v>
      </c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61"/>
    </row>
    <row r="176" spans="1:23" ht="52.8" outlineLevel="2" x14ac:dyDescent="0.25">
      <c r="A176" s="295"/>
      <c r="B176" s="296"/>
      <c r="C176" s="296"/>
      <c r="D176" s="296"/>
      <c r="E176" s="151" t="s">
        <v>589</v>
      </c>
      <c r="F176" s="151" t="s">
        <v>590</v>
      </c>
      <c r="G176" s="149">
        <v>70393</v>
      </c>
      <c r="H176" s="153">
        <v>20762</v>
      </c>
      <c r="I176" s="153">
        <v>5648</v>
      </c>
      <c r="J176" s="153"/>
      <c r="K176" s="153"/>
      <c r="L176" s="153">
        <v>43983</v>
      </c>
      <c r="M176" s="153"/>
      <c r="N176" s="153"/>
      <c r="O176" s="153"/>
      <c r="P176" s="153"/>
      <c r="Q176" s="153"/>
      <c r="R176" s="153"/>
      <c r="S176" s="153"/>
      <c r="T176" s="153"/>
      <c r="U176" s="153"/>
      <c r="V176" s="153"/>
      <c r="W176" s="162"/>
    </row>
    <row r="177" spans="1:23" ht="66" outlineLevel="2" x14ac:dyDescent="0.25">
      <c r="A177" s="293"/>
      <c r="B177" s="294"/>
      <c r="C177" s="294"/>
      <c r="D177" s="294"/>
      <c r="E177" s="150" t="s">
        <v>655</v>
      </c>
      <c r="F177" s="150" t="s">
        <v>1015</v>
      </c>
      <c r="G177" s="149">
        <v>1660</v>
      </c>
      <c r="H177" s="152"/>
      <c r="I177" s="152"/>
      <c r="J177" s="152"/>
      <c r="K177" s="152"/>
      <c r="L177" s="152">
        <v>1660</v>
      </c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61"/>
    </row>
    <row r="178" spans="1:23" ht="26.4" outlineLevel="1" x14ac:dyDescent="0.25">
      <c r="A178" s="295"/>
      <c r="B178" s="296"/>
      <c r="C178" s="151" t="s">
        <v>591</v>
      </c>
      <c r="D178" s="297" t="s">
        <v>592</v>
      </c>
      <c r="E178" s="297"/>
      <c r="F178" s="297"/>
      <c r="G178" s="149">
        <v>1470</v>
      </c>
      <c r="H178" s="149"/>
      <c r="I178" s="149"/>
      <c r="J178" s="149"/>
      <c r="K178" s="149">
        <v>670</v>
      </c>
      <c r="L178" s="149">
        <v>800</v>
      </c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58"/>
    </row>
    <row r="179" spans="1:23" ht="66" outlineLevel="2" x14ac:dyDescent="0.25">
      <c r="A179" s="293"/>
      <c r="B179" s="294"/>
      <c r="C179" s="294"/>
      <c r="D179" s="294"/>
      <c r="E179" s="150" t="s">
        <v>1016</v>
      </c>
      <c r="F179" s="150" t="s">
        <v>593</v>
      </c>
      <c r="G179" s="149">
        <v>1470</v>
      </c>
      <c r="H179" s="152"/>
      <c r="I179" s="152"/>
      <c r="J179" s="152"/>
      <c r="K179" s="152">
        <v>670</v>
      </c>
      <c r="L179" s="152">
        <v>800</v>
      </c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61"/>
    </row>
    <row r="180" spans="1:23" ht="26.4" outlineLevel="1" x14ac:dyDescent="0.25">
      <c r="A180" s="295"/>
      <c r="B180" s="296"/>
      <c r="C180" s="151" t="s">
        <v>95</v>
      </c>
      <c r="D180" s="297" t="s">
        <v>96</v>
      </c>
      <c r="E180" s="297"/>
      <c r="F180" s="297"/>
      <c r="G180" s="149">
        <v>1244956</v>
      </c>
      <c r="H180" s="149">
        <v>462081</v>
      </c>
      <c r="I180" s="149">
        <v>123745</v>
      </c>
      <c r="J180" s="149">
        <v>4456</v>
      </c>
      <c r="K180" s="149">
        <v>447312</v>
      </c>
      <c r="L180" s="149">
        <v>71362</v>
      </c>
      <c r="M180" s="149"/>
      <c r="N180" s="149"/>
      <c r="O180" s="149">
        <v>12000</v>
      </c>
      <c r="P180" s="149"/>
      <c r="Q180" s="149"/>
      <c r="R180" s="149">
        <v>40000</v>
      </c>
      <c r="S180" s="149"/>
      <c r="T180" s="149"/>
      <c r="U180" s="149">
        <v>84000</v>
      </c>
      <c r="V180" s="149"/>
      <c r="W180" s="158"/>
    </row>
    <row r="181" spans="1:23" ht="39.6" outlineLevel="2" x14ac:dyDescent="0.25">
      <c r="A181" s="293"/>
      <c r="B181" s="294"/>
      <c r="C181" s="294"/>
      <c r="D181" s="294"/>
      <c r="E181" s="150" t="s">
        <v>97</v>
      </c>
      <c r="F181" s="150" t="s">
        <v>619</v>
      </c>
      <c r="G181" s="149">
        <v>1244956</v>
      </c>
      <c r="H181" s="152">
        <v>462081</v>
      </c>
      <c r="I181" s="152">
        <v>123745</v>
      </c>
      <c r="J181" s="152">
        <v>4456</v>
      </c>
      <c r="K181" s="152">
        <v>447312</v>
      </c>
      <c r="L181" s="152">
        <v>71362</v>
      </c>
      <c r="M181" s="152"/>
      <c r="N181" s="152"/>
      <c r="O181" s="152">
        <v>12000</v>
      </c>
      <c r="P181" s="152"/>
      <c r="Q181" s="152"/>
      <c r="R181" s="152">
        <v>40000</v>
      </c>
      <c r="S181" s="152"/>
      <c r="T181" s="152"/>
      <c r="U181" s="152">
        <v>84000</v>
      </c>
      <c r="V181" s="152"/>
      <c r="W181" s="161"/>
    </row>
    <row r="182" spans="1:23" x14ac:dyDescent="0.25">
      <c r="A182" s="160" t="s">
        <v>264</v>
      </c>
      <c r="B182" s="297" t="s">
        <v>99</v>
      </c>
      <c r="C182" s="297"/>
      <c r="D182" s="297"/>
      <c r="E182" s="297"/>
      <c r="F182" s="297"/>
      <c r="G182" s="149">
        <v>8560003</v>
      </c>
      <c r="H182" s="149">
        <v>3037018</v>
      </c>
      <c r="I182" s="149">
        <v>850484</v>
      </c>
      <c r="J182" s="149">
        <v>1590</v>
      </c>
      <c r="K182" s="149">
        <v>431786</v>
      </c>
      <c r="L182" s="149">
        <v>677974</v>
      </c>
      <c r="M182" s="149"/>
      <c r="N182" s="149">
        <v>10371</v>
      </c>
      <c r="O182" s="149">
        <v>51916</v>
      </c>
      <c r="P182" s="149"/>
      <c r="Q182" s="149">
        <v>100</v>
      </c>
      <c r="R182" s="149">
        <v>171289</v>
      </c>
      <c r="S182" s="149">
        <v>571710</v>
      </c>
      <c r="T182" s="149">
        <v>355780</v>
      </c>
      <c r="U182" s="149">
        <v>2399535</v>
      </c>
      <c r="V182" s="149">
        <v>150</v>
      </c>
      <c r="W182" s="158">
        <v>300</v>
      </c>
    </row>
    <row r="183" spans="1:23" ht="26.4" outlineLevel="1" x14ac:dyDescent="0.25">
      <c r="A183" s="293"/>
      <c r="B183" s="294"/>
      <c r="C183" s="150" t="s">
        <v>487</v>
      </c>
      <c r="D183" s="297" t="s">
        <v>1017</v>
      </c>
      <c r="E183" s="297"/>
      <c r="F183" s="297"/>
      <c r="G183" s="149">
        <v>400891</v>
      </c>
      <c r="H183" s="149">
        <v>279548</v>
      </c>
      <c r="I183" s="149">
        <v>80563</v>
      </c>
      <c r="J183" s="149">
        <v>50</v>
      </c>
      <c r="K183" s="149">
        <v>34470</v>
      </c>
      <c r="L183" s="149">
        <v>3930</v>
      </c>
      <c r="M183" s="149"/>
      <c r="N183" s="149">
        <v>300</v>
      </c>
      <c r="O183" s="149"/>
      <c r="P183" s="149"/>
      <c r="Q183" s="149">
        <v>100</v>
      </c>
      <c r="R183" s="149">
        <v>1780</v>
      </c>
      <c r="S183" s="149"/>
      <c r="T183" s="149"/>
      <c r="U183" s="149"/>
      <c r="V183" s="149">
        <v>150</v>
      </c>
      <c r="W183" s="158"/>
    </row>
    <row r="184" spans="1:23" outlineLevel="2" x14ac:dyDescent="0.25">
      <c r="A184" s="295"/>
      <c r="B184" s="296"/>
      <c r="C184" s="296"/>
      <c r="D184" s="296"/>
      <c r="E184" s="151" t="s">
        <v>485</v>
      </c>
      <c r="F184" s="151" t="s">
        <v>484</v>
      </c>
      <c r="G184" s="149">
        <v>400891</v>
      </c>
      <c r="H184" s="153">
        <v>279548</v>
      </c>
      <c r="I184" s="153">
        <v>80563</v>
      </c>
      <c r="J184" s="153">
        <v>50</v>
      </c>
      <c r="K184" s="153">
        <v>34470</v>
      </c>
      <c r="L184" s="153">
        <v>3930</v>
      </c>
      <c r="M184" s="153"/>
      <c r="N184" s="153">
        <v>300</v>
      </c>
      <c r="O184" s="153"/>
      <c r="P184" s="153"/>
      <c r="Q184" s="153">
        <v>100</v>
      </c>
      <c r="R184" s="153">
        <v>1780</v>
      </c>
      <c r="S184" s="153"/>
      <c r="T184" s="153"/>
      <c r="U184" s="153"/>
      <c r="V184" s="153">
        <v>150</v>
      </c>
      <c r="W184" s="162"/>
    </row>
    <row r="185" spans="1:23" ht="26.4" outlineLevel="1" x14ac:dyDescent="0.25">
      <c r="A185" s="293"/>
      <c r="B185" s="294"/>
      <c r="C185" s="150" t="s">
        <v>98</v>
      </c>
      <c r="D185" s="297" t="s">
        <v>297</v>
      </c>
      <c r="E185" s="297"/>
      <c r="F185" s="297"/>
      <c r="G185" s="149">
        <v>8159112</v>
      </c>
      <c r="H185" s="149">
        <v>2757470</v>
      </c>
      <c r="I185" s="149">
        <v>769921</v>
      </c>
      <c r="J185" s="149">
        <v>1540</v>
      </c>
      <c r="K185" s="149">
        <v>397316</v>
      </c>
      <c r="L185" s="149">
        <v>674044</v>
      </c>
      <c r="M185" s="149"/>
      <c r="N185" s="149">
        <v>10071</v>
      </c>
      <c r="O185" s="149">
        <v>51916</v>
      </c>
      <c r="P185" s="149"/>
      <c r="Q185" s="149"/>
      <c r="R185" s="149">
        <v>169509</v>
      </c>
      <c r="S185" s="149">
        <v>571710</v>
      </c>
      <c r="T185" s="149">
        <v>355780</v>
      </c>
      <c r="U185" s="149">
        <v>2399535</v>
      </c>
      <c r="V185" s="149"/>
      <c r="W185" s="158">
        <v>300</v>
      </c>
    </row>
    <row r="186" spans="1:23" ht="26.4" outlineLevel="2" x14ac:dyDescent="0.25">
      <c r="A186" s="295"/>
      <c r="B186" s="296"/>
      <c r="C186" s="296"/>
      <c r="D186" s="296"/>
      <c r="E186" s="151" t="s">
        <v>100</v>
      </c>
      <c r="F186" s="151" t="s">
        <v>265</v>
      </c>
      <c r="G186" s="149">
        <v>3354752</v>
      </c>
      <c r="H186" s="153">
        <v>807380</v>
      </c>
      <c r="I186" s="153">
        <v>235449</v>
      </c>
      <c r="J186" s="153">
        <v>650</v>
      </c>
      <c r="K186" s="153">
        <v>102128</v>
      </c>
      <c r="L186" s="153">
        <v>12890</v>
      </c>
      <c r="M186" s="153"/>
      <c r="N186" s="153">
        <v>1000</v>
      </c>
      <c r="O186" s="153">
        <v>51916</v>
      </c>
      <c r="P186" s="153"/>
      <c r="Q186" s="153"/>
      <c r="R186" s="153">
        <v>41649</v>
      </c>
      <c r="S186" s="153">
        <v>490710</v>
      </c>
      <c r="T186" s="153">
        <v>335580</v>
      </c>
      <c r="U186" s="153">
        <v>1275400</v>
      </c>
      <c r="V186" s="153"/>
      <c r="W186" s="162"/>
    </row>
    <row r="187" spans="1:23" ht="39.6" outlineLevel="2" x14ac:dyDescent="0.25">
      <c r="A187" s="293"/>
      <c r="B187" s="294"/>
      <c r="C187" s="294"/>
      <c r="D187" s="294"/>
      <c r="E187" s="150" t="s">
        <v>596</v>
      </c>
      <c r="F187" s="150" t="s">
        <v>597</v>
      </c>
      <c r="G187" s="149">
        <v>197478</v>
      </c>
      <c r="H187" s="152">
        <v>13349</v>
      </c>
      <c r="I187" s="152">
        <v>3379</v>
      </c>
      <c r="J187" s="152"/>
      <c r="K187" s="152">
        <v>68200</v>
      </c>
      <c r="L187" s="152">
        <v>18000</v>
      </c>
      <c r="M187" s="152"/>
      <c r="N187" s="152">
        <v>7350</v>
      </c>
      <c r="O187" s="152"/>
      <c r="P187" s="152"/>
      <c r="Q187" s="152"/>
      <c r="R187" s="152"/>
      <c r="S187" s="152">
        <v>66000</v>
      </c>
      <c r="T187" s="152">
        <v>20200</v>
      </c>
      <c r="U187" s="152">
        <v>1000</v>
      </c>
      <c r="V187" s="152"/>
      <c r="W187" s="161"/>
    </row>
    <row r="188" spans="1:23" ht="26.4" outlineLevel="2" x14ac:dyDescent="0.25">
      <c r="A188" s="295"/>
      <c r="B188" s="296"/>
      <c r="C188" s="296"/>
      <c r="D188" s="296"/>
      <c r="E188" s="151" t="s">
        <v>110</v>
      </c>
      <c r="F188" s="151" t="s">
        <v>266</v>
      </c>
      <c r="G188" s="149">
        <v>1227723</v>
      </c>
      <c r="H188" s="153">
        <v>913090</v>
      </c>
      <c r="I188" s="153">
        <v>219963</v>
      </c>
      <c r="J188" s="153"/>
      <c r="K188" s="153">
        <v>31900</v>
      </c>
      <c r="L188" s="153">
        <v>30770</v>
      </c>
      <c r="M188" s="153"/>
      <c r="N188" s="153"/>
      <c r="O188" s="153"/>
      <c r="P188" s="153"/>
      <c r="Q188" s="153"/>
      <c r="R188" s="153">
        <v>10000</v>
      </c>
      <c r="S188" s="153"/>
      <c r="T188" s="153"/>
      <c r="U188" s="153">
        <v>22000</v>
      </c>
      <c r="V188" s="153"/>
      <c r="W188" s="162"/>
    </row>
    <row r="189" spans="1:23" ht="52.8" outlineLevel="2" x14ac:dyDescent="0.25">
      <c r="A189" s="293"/>
      <c r="B189" s="294"/>
      <c r="C189" s="294"/>
      <c r="D189" s="294"/>
      <c r="E189" s="150" t="s">
        <v>101</v>
      </c>
      <c r="F189" s="150" t="s">
        <v>267</v>
      </c>
      <c r="G189" s="149">
        <v>1101135</v>
      </c>
      <c r="H189" s="152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>
        <v>1101135</v>
      </c>
      <c r="V189" s="152"/>
      <c r="W189" s="161"/>
    </row>
    <row r="190" spans="1:23" ht="39.6" outlineLevel="2" x14ac:dyDescent="0.25">
      <c r="A190" s="295"/>
      <c r="B190" s="296"/>
      <c r="C190" s="296"/>
      <c r="D190" s="296"/>
      <c r="E190" s="151" t="s">
        <v>114</v>
      </c>
      <c r="F190" s="151" t="s">
        <v>268</v>
      </c>
      <c r="G190" s="149">
        <v>17327</v>
      </c>
      <c r="H190" s="153">
        <v>1581</v>
      </c>
      <c r="I190" s="153">
        <v>371</v>
      </c>
      <c r="J190" s="153"/>
      <c r="K190" s="153"/>
      <c r="L190" s="153">
        <v>75</v>
      </c>
      <c r="M190" s="153"/>
      <c r="N190" s="153"/>
      <c r="O190" s="153"/>
      <c r="P190" s="153"/>
      <c r="Q190" s="153"/>
      <c r="R190" s="153"/>
      <c r="S190" s="153">
        <v>15000</v>
      </c>
      <c r="T190" s="153"/>
      <c r="U190" s="153"/>
      <c r="V190" s="153"/>
      <c r="W190" s="162">
        <v>300</v>
      </c>
    </row>
    <row r="191" spans="1:23" ht="39.6" outlineLevel="2" x14ac:dyDescent="0.25">
      <c r="A191" s="293"/>
      <c r="B191" s="294"/>
      <c r="C191" s="294"/>
      <c r="D191" s="294"/>
      <c r="E191" s="150" t="s">
        <v>102</v>
      </c>
      <c r="F191" s="150" t="s">
        <v>174</v>
      </c>
      <c r="G191" s="149">
        <v>380856</v>
      </c>
      <c r="H191" s="152">
        <v>175226</v>
      </c>
      <c r="I191" s="152">
        <v>50380</v>
      </c>
      <c r="J191" s="152"/>
      <c r="K191" s="152">
        <v>28237</v>
      </c>
      <c r="L191" s="152">
        <v>119905</v>
      </c>
      <c r="M191" s="152"/>
      <c r="N191" s="152">
        <v>108</v>
      </c>
      <c r="O191" s="152"/>
      <c r="P191" s="152"/>
      <c r="Q191" s="152"/>
      <c r="R191" s="152">
        <v>7000</v>
      </c>
      <c r="S191" s="152"/>
      <c r="T191" s="152"/>
      <c r="U191" s="152"/>
      <c r="V191" s="152"/>
      <c r="W191" s="161"/>
    </row>
    <row r="192" spans="1:23" ht="26.4" outlineLevel="2" x14ac:dyDescent="0.25">
      <c r="A192" s="295"/>
      <c r="B192" s="296"/>
      <c r="C192" s="296"/>
      <c r="D192" s="296"/>
      <c r="E192" s="151" t="s">
        <v>177</v>
      </c>
      <c r="F192" s="151" t="s">
        <v>269</v>
      </c>
      <c r="G192" s="149">
        <v>95514</v>
      </c>
      <c r="H192" s="153">
        <v>70811</v>
      </c>
      <c r="I192" s="153">
        <v>23142</v>
      </c>
      <c r="J192" s="153">
        <v>800</v>
      </c>
      <c r="K192" s="153">
        <v>166</v>
      </c>
      <c r="L192" s="153">
        <v>595</v>
      </c>
      <c r="M192" s="153"/>
      <c r="N192" s="153"/>
      <c r="O192" s="153"/>
      <c r="P192" s="153"/>
      <c r="Q192" s="153"/>
      <c r="R192" s="153"/>
      <c r="S192" s="153"/>
      <c r="T192" s="153"/>
      <c r="U192" s="153"/>
      <c r="V192" s="153"/>
      <c r="W192" s="162"/>
    </row>
    <row r="193" spans="1:23" ht="26.4" outlineLevel="2" x14ac:dyDescent="0.25">
      <c r="A193" s="293"/>
      <c r="B193" s="294"/>
      <c r="C193" s="294"/>
      <c r="D193" s="294"/>
      <c r="E193" s="150" t="s">
        <v>126</v>
      </c>
      <c r="F193" s="150" t="s">
        <v>173</v>
      </c>
      <c r="G193" s="149">
        <v>398759</v>
      </c>
      <c r="H193" s="152">
        <v>177122</v>
      </c>
      <c r="I193" s="152">
        <v>58950</v>
      </c>
      <c r="J193" s="152"/>
      <c r="K193" s="152">
        <v>28735</v>
      </c>
      <c r="L193" s="152">
        <v>126758</v>
      </c>
      <c r="M193" s="152"/>
      <c r="N193" s="152"/>
      <c r="O193" s="152"/>
      <c r="P193" s="152"/>
      <c r="Q193" s="152"/>
      <c r="R193" s="152">
        <v>7194</v>
      </c>
      <c r="S193" s="152"/>
      <c r="T193" s="152"/>
      <c r="U193" s="152"/>
      <c r="V193" s="152"/>
      <c r="W193" s="161"/>
    </row>
    <row r="194" spans="1:23" ht="26.4" outlineLevel="2" x14ac:dyDescent="0.25">
      <c r="A194" s="295"/>
      <c r="B194" s="296"/>
      <c r="C194" s="296"/>
      <c r="D194" s="296"/>
      <c r="E194" s="151" t="s">
        <v>139</v>
      </c>
      <c r="F194" s="151" t="s">
        <v>172</v>
      </c>
      <c r="G194" s="149">
        <v>352231</v>
      </c>
      <c r="H194" s="153">
        <v>192514</v>
      </c>
      <c r="I194" s="153">
        <v>56447</v>
      </c>
      <c r="J194" s="153"/>
      <c r="K194" s="153">
        <v>32672</v>
      </c>
      <c r="L194" s="153">
        <v>59125</v>
      </c>
      <c r="M194" s="153"/>
      <c r="N194" s="153">
        <v>318</v>
      </c>
      <c r="O194" s="153"/>
      <c r="P194" s="153"/>
      <c r="Q194" s="153"/>
      <c r="R194" s="153">
        <v>11155</v>
      </c>
      <c r="S194" s="153"/>
      <c r="T194" s="153"/>
      <c r="U194" s="153"/>
      <c r="V194" s="153"/>
      <c r="W194" s="162"/>
    </row>
    <row r="195" spans="1:23" ht="27" outlineLevel="2" thickBot="1" x14ac:dyDescent="0.3">
      <c r="A195" s="287"/>
      <c r="B195" s="288"/>
      <c r="C195" s="288"/>
      <c r="D195" s="288"/>
      <c r="E195" s="163" t="s">
        <v>164</v>
      </c>
      <c r="F195" s="163" t="s">
        <v>175</v>
      </c>
      <c r="G195" s="164">
        <v>1033337</v>
      </c>
      <c r="H195" s="165">
        <v>406397</v>
      </c>
      <c r="I195" s="165">
        <v>121840</v>
      </c>
      <c r="J195" s="165">
        <v>90</v>
      </c>
      <c r="K195" s="165">
        <v>105278</v>
      </c>
      <c r="L195" s="165">
        <v>305926</v>
      </c>
      <c r="M195" s="165"/>
      <c r="N195" s="165">
        <v>1295</v>
      </c>
      <c r="O195" s="165"/>
      <c r="P195" s="165"/>
      <c r="Q195" s="165"/>
      <c r="R195" s="165">
        <v>92511</v>
      </c>
      <c r="S195" s="165"/>
      <c r="T195" s="165"/>
      <c r="U195" s="165"/>
      <c r="V195" s="165"/>
      <c r="W195" s="166"/>
    </row>
    <row r="199" spans="1:23" x14ac:dyDescent="0.25">
      <c r="A199" s="24" t="s">
        <v>1026</v>
      </c>
    </row>
    <row r="202" spans="1:23" ht="15" x14ac:dyDescent="0.25">
      <c r="A202" s="302" t="s">
        <v>1027</v>
      </c>
      <c r="B202" s="302"/>
      <c r="C202" s="302"/>
      <c r="D202" s="302"/>
      <c r="E202" s="302"/>
      <c r="F202" s="302"/>
      <c r="G202" s="302"/>
      <c r="H202" s="302"/>
      <c r="I202" s="302"/>
      <c r="J202" s="302"/>
      <c r="K202" s="302"/>
      <c r="L202" s="302"/>
      <c r="M202" s="302"/>
      <c r="N202" s="302"/>
      <c r="O202" s="302"/>
      <c r="P202" s="302"/>
      <c r="Q202" s="302"/>
      <c r="R202" s="302"/>
      <c r="S202" s="302"/>
      <c r="T202" s="302"/>
      <c r="U202" s="302"/>
      <c r="V202" s="302"/>
      <c r="W202" s="302"/>
    </row>
  </sheetData>
  <mergeCells count="224">
    <mergeCell ref="A202:W202"/>
    <mergeCell ref="A7:F7"/>
    <mergeCell ref="B8:F8"/>
    <mergeCell ref="A9:B9"/>
    <mergeCell ref="D9:F9"/>
    <mergeCell ref="A10:D10"/>
    <mergeCell ref="A11:D11"/>
    <mergeCell ref="A17:B17"/>
    <mergeCell ref="D17:F17"/>
    <mergeCell ref="A18:D18"/>
    <mergeCell ref="A19:B19"/>
    <mergeCell ref="D19:F19"/>
    <mergeCell ref="A20:D20"/>
    <mergeCell ref="A12:D12"/>
    <mergeCell ref="A13:D13"/>
    <mergeCell ref="A14:D14"/>
    <mergeCell ref="A15:B15"/>
    <mergeCell ref="D15:F15"/>
    <mergeCell ref="A16:D16"/>
    <mergeCell ref="A25:D25"/>
    <mergeCell ref="B26:F26"/>
    <mergeCell ref="A27:B27"/>
    <mergeCell ref="D27:F27"/>
    <mergeCell ref="A28:D28"/>
    <mergeCell ref="A29:B29"/>
    <mergeCell ref="D29:F29"/>
    <mergeCell ref="B21:F21"/>
    <mergeCell ref="A22:B22"/>
    <mergeCell ref="D22:F22"/>
    <mergeCell ref="A23:D23"/>
    <mergeCell ref="A24:B24"/>
    <mergeCell ref="D24:F24"/>
    <mergeCell ref="A34:D34"/>
    <mergeCell ref="A35:D35"/>
    <mergeCell ref="A36:D36"/>
    <mergeCell ref="A37:D37"/>
    <mergeCell ref="A38:D38"/>
    <mergeCell ref="A39:D39"/>
    <mergeCell ref="A30:D30"/>
    <mergeCell ref="A31:B31"/>
    <mergeCell ref="D31:F31"/>
    <mergeCell ref="A32:D32"/>
    <mergeCell ref="A33:B33"/>
    <mergeCell ref="D33:F33"/>
    <mergeCell ref="A45:D45"/>
    <mergeCell ref="B46:F46"/>
    <mergeCell ref="A47:B47"/>
    <mergeCell ref="D47:F47"/>
    <mergeCell ref="A48:D48"/>
    <mergeCell ref="A49:D49"/>
    <mergeCell ref="A40:D40"/>
    <mergeCell ref="A41:D41"/>
    <mergeCell ref="A42:D42"/>
    <mergeCell ref="A43:D43"/>
    <mergeCell ref="A44:B44"/>
    <mergeCell ref="D44:F44"/>
    <mergeCell ref="B54:F54"/>
    <mergeCell ref="A55:B55"/>
    <mergeCell ref="D55:F55"/>
    <mergeCell ref="A56:D56"/>
    <mergeCell ref="A57:D57"/>
    <mergeCell ref="A58:D58"/>
    <mergeCell ref="A50:B50"/>
    <mergeCell ref="D50:F50"/>
    <mergeCell ref="A51:D51"/>
    <mergeCell ref="A52:B52"/>
    <mergeCell ref="D52:F52"/>
    <mergeCell ref="A53:D53"/>
    <mergeCell ref="A65:D65"/>
    <mergeCell ref="A66:B66"/>
    <mergeCell ref="D66:F66"/>
    <mergeCell ref="A67:D67"/>
    <mergeCell ref="A68:D68"/>
    <mergeCell ref="A69:D69"/>
    <mergeCell ref="A59:D59"/>
    <mergeCell ref="A60:D60"/>
    <mergeCell ref="A61:D61"/>
    <mergeCell ref="A62:D62"/>
    <mergeCell ref="A63:D63"/>
    <mergeCell ref="A64:B64"/>
    <mergeCell ref="D64:F64"/>
    <mergeCell ref="A75:D75"/>
    <mergeCell ref="A76:D76"/>
    <mergeCell ref="A77:B77"/>
    <mergeCell ref="D77:F77"/>
    <mergeCell ref="A78:D78"/>
    <mergeCell ref="A79:D79"/>
    <mergeCell ref="B70:F70"/>
    <mergeCell ref="A71:B71"/>
    <mergeCell ref="D71:F71"/>
    <mergeCell ref="A72:D72"/>
    <mergeCell ref="A73:D73"/>
    <mergeCell ref="A74:D74"/>
    <mergeCell ref="A86:D86"/>
    <mergeCell ref="A87:D87"/>
    <mergeCell ref="A88:D88"/>
    <mergeCell ref="A89:B89"/>
    <mergeCell ref="D89:F89"/>
    <mergeCell ref="A90:D90"/>
    <mergeCell ref="A80:D80"/>
    <mergeCell ref="A81:D81"/>
    <mergeCell ref="A82:D82"/>
    <mergeCell ref="A83:D83"/>
    <mergeCell ref="A84:D84"/>
    <mergeCell ref="A85:D85"/>
    <mergeCell ref="A97:D97"/>
    <mergeCell ref="A98:D98"/>
    <mergeCell ref="A99:D99"/>
    <mergeCell ref="A100:D100"/>
    <mergeCell ref="A101:D101"/>
    <mergeCell ref="A102:D102"/>
    <mergeCell ref="A91:D91"/>
    <mergeCell ref="A92:D92"/>
    <mergeCell ref="A93:D93"/>
    <mergeCell ref="A94:D94"/>
    <mergeCell ref="A95:D95"/>
    <mergeCell ref="A96:D96"/>
    <mergeCell ref="A108:B108"/>
    <mergeCell ref="D108:F108"/>
    <mergeCell ref="A109:D109"/>
    <mergeCell ref="A110:D110"/>
    <mergeCell ref="A111:D111"/>
    <mergeCell ref="A112:D112"/>
    <mergeCell ref="A103:D103"/>
    <mergeCell ref="A104:B104"/>
    <mergeCell ref="D104:F104"/>
    <mergeCell ref="A105:D105"/>
    <mergeCell ref="A106:D106"/>
    <mergeCell ref="B107:F107"/>
    <mergeCell ref="A119:D119"/>
    <mergeCell ref="A120:D120"/>
    <mergeCell ref="A121:D121"/>
    <mergeCell ref="A122:D122"/>
    <mergeCell ref="A123:D123"/>
    <mergeCell ref="A124:D124"/>
    <mergeCell ref="A113:D113"/>
    <mergeCell ref="A114:D114"/>
    <mergeCell ref="A115:D115"/>
    <mergeCell ref="A116:D116"/>
    <mergeCell ref="A117:D117"/>
    <mergeCell ref="A118:D118"/>
    <mergeCell ref="A129:D129"/>
    <mergeCell ref="A130:D130"/>
    <mergeCell ref="A131:D131"/>
    <mergeCell ref="A132:D132"/>
    <mergeCell ref="A133:D133"/>
    <mergeCell ref="A134:D134"/>
    <mergeCell ref="A125:B125"/>
    <mergeCell ref="D125:F125"/>
    <mergeCell ref="A126:D126"/>
    <mergeCell ref="A127:D127"/>
    <mergeCell ref="A128:D128"/>
    <mergeCell ref="A141:D141"/>
    <mergeCell ref="A142:D142"/>
    <mergeCell ref="A143:D143"/>
    <mergeCell ref="A144:B144"/>
    <mergeCell ref="D144:F144"/>
    <mergeCell ref="A145:D145"/>
    <mergeCell ref="A135:D135"/>
    <mergeCell ref="A136:D136"/>
    <mergeCell ref="A137:D137"/>
    <mergeCell ref="A138:D138"/>
    <mergeCell ref="A139:D139"/>
    <mergeCell ref="A140:D140"/>
    <mergeCell ref="A152:B152"/>
    <mergeCell ref="D152:F152"/>
    <mergeCell ref="A153:D153"/>
    <mergeCell ref="A154:B154"/>
    <mergeCell ref="D154:F154"/>
    <mergeCell ref="A155:D155"/>
    <mergeCell ref="A146:D146"/>
    <mergeCell ref="A147:D147"/>
    <mergeCell ref="A148:D148"/>
    <mergeCell ref="A149:D149"/>
    <mergeCell ref="A150:D150"/>
    <mergeCell ref="A151:D151"/>
    <mergeCell ref="A162:D162"/>
    <mergeCell ref="A163:D163"/>
    <mergeCell ref="A164:D164"/>
    <mergeCell ref="A165:D165"/>
    <mergeCell ref="A166:D166"/>
    <mergeCell ref="A167:D167"/>
    <mergeCell ref="A156:D156"/>
    <mergeCell ref="A157:D157"/>
    <mergeCell ref="A158:D158"/>
    <mergeCell ref="A159:D159"/>
    <mergeCell ref="A160:D160"/>
    <mergeCell ref="A161:D161"/>
    <mergeCell ref="D183:F183"/>
    <mergeCell ref="A174:D174"/>
    <mergeCell ref="A175:D175"/>
    <mergeCell ref="A176:D176"/>
    <mergeCell ref="A177:D177"/>
    <mergeCell ref="A178:B178"/>
    <mergeCell ref="D178:F178"/>
    <mergeCell ref="A168:D168"/>
    <mergeCell ref="A169:D169"/>
    <mergeCell ref="A170:D170"/>
    <mergeCell ref="A171:D171"/>
    <mergeCell ref="A172:D172"/>
    <mergeCell ref="A173:D173"/>
    <mergeCell ref="E5:F6"/>
    <mergeCell ref="A195:D195"/>
    <mergeCell ref="O1:W3"/>
    <mergeCell ref="A5:A6"/>
    <mergeCell ref="B5:D6"/>
    <mergeCell ref="A189:D189"/>
    <mergeCell ref="A190:D190"/>
    <mergeCell ref="A191:D191"/>
    <mergeCell ref="A192:D192"/>
    <mergeCell ref="A193:D193"/>
    <mergeCell ref="A194:D194"/>
    <mergeCell ref="A184:D184"/>
    <mergeCell ref="A185:B185"/>
    <mergeCell ref="D185:F185"/>
    <mergeCell ref="A186:D186"/>
    <mergeCell ref="A187:D187"/>
    <mergeCell ref="A188:D188"/>
    <mergeCell ref="A179:D179"/>
    <mergeCell ref="A180:B180"/>
    <mergeCell ref="D180:F180"/>
    <mergeCell ref="A181:D181"/>
    <mergeCell ref="B182:F182"/>
    <mergeCell ref="A183:B18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39B6-0CA0-4DA9-ACCC-5CC4D1F3D46F}">
  <dimension ref="A1:DL146"/>
  <sheetViews>
    <sheetView topLeftCell="A11" zoomScale="70" zoomScaleNormal="70" workbookViewId="0">
      <selection activeCell="C17" sqref="C17"/>
    </sheetView>
  </sheetViews>
  <sheetFormatPr defaultRowHeight="15" x14ac:dyDescent="0.25"/>
  <cols>
    <col min="1" max="1" width="7.44140625" style="68" customWidth="1"/>
    <col min="2" max="2" width="15" style="68" customWidth="1"/>
    <col min="3" max="3" width="43" style="68" customWidth="1"/>
    <col min="4" max="4" width="13.88671875" style="68" customWidth="1"/>
    <col min="5" max="6" width="16.33203125" style="68" customWidth="1"/>
    <col min="7" max="7" width="15.5546875" style="68" customWidth="1"/>
    <col min="8" max="8" width="14.44140625" style="68" customWidth="1"/>
    <col min="9" max="9" width="14.5546875" style="68" customWidth="1"/>
    <col min="10" max="11" width="13.88671875" style="68" customWidth="1"/>
    <col min="12" max="12" width="13.5546875" style="68" customWidth="1"/>
    <col min="13" max="13" width="14.44140625" style="68" customWidth="1"/>
    <col min="14" max="14" width="12.88671875" style="68" customWidth="1"/>
    <col min="15" max="15" width="14.44140625" style="68" customWidth="1"/>
    <col min="16" max="16" width="13.88671875" style="68" customWidth="1"/>
    <col min="17" max="17" width="13.6640625" style="70" customWidth="1"/>
    <col min="18" max="18" width="14.44140625" style="68" customWidth="1"/>
    <col min="19" max="115" width="9.109375" style="68" customWidth="1"/>
    <col min="116" max="250" width="8.88671875" style="68"/>
    <col min="251" max="251" width="7.44140625" style="68" customWidth="1"/>
    <col min="252" max="252" width="15" style="68" customWidth="1"/>
    <col min="253" max="253" width="36.109375" style="68" customWidth="1"/>
    <col min="254" max="254" width="18.33203125" style="68" customWidth="1"/>
    <col min="255" max="255" width="17.33203125" style="68" customWidth="1"/>
    <col min="256" max="256" width="19.5546875" style="68" customWidth="1"/>
    <col min="257" max="257" width="20.109375" style="68" customWidth="1"/>
    <col min="258" max="259" width="13.6640625" style="68" customWidth="1"/>
    <col min="260" max="261" width="13.5546875" style="68" customWidth="1"/>
    <col min="262" max="265" width="13.6640625" style="68" customWidth="1"/>
    <col min="266" max="266" width="13.88671875" style="68" customWidth="1"/>
    <col min="267" max="267" width="12.33203125" style="68" customWidth="1"/>
    <col min="268" max="506" width="8.88671875" style="68"/>
    <col min="507" max="507" width="7.44140625" style="68" customWidth="1"/>
    <col min="508" max="508" width="15" style="68" customWidth="1"/>
    <col min="509" max="509" width="36.109375" style="68" customWidth="1"/>
    <col min="510" max="510" width="18.33203125" style="68" customWidth="1"/>
    <col min="511" max="511" width="17.33203125" style="68" customWidth="1"/>
    <col min="512" max="512" width="19.5546875" style="68" customWidth="1"/>
    <col min="513" max="513" width="20.109375" style="68" customWidth="1"/>
    <col min="514" max="515" width="13.6640625" style="68" customWidth="1"/>
    <col min="516" max="517" width="13.5546875" style="68" customWidth="1"/>
    <col min="518" max="521" width="13.6640625" style="68" customWidth="1"/>
    <col min="522" max="522" width="13.88671875" style="68" customWidth="1"/>
    <col min="523" max="523" width="12.33203125" style="68" customWidth="1"/>
    <col min="524" max="762" width="8.88671875" style="68"/>
    <col min="763" max="763" width="7.44140625" style="68" customWidth="1"/>
    <col min="764" max="764" width="15" style="68" customWidth="1"/>
    <col min="765" max="765" width="36.109375" style="68" customWidth="1"/>
    <col min="766" max="766" width="18.33203125" style="68" customWidth="1"/>
    <col min="767" max="767" width="17.33203125" style="68" customWidth="1"/>
    <col min="768" max="768" width="19.5546875" style="68" customWidth="1"/>
    <col min="769" max="769" width="20.109375" style="68" customWidth="1"/>
    <col min="770" max="771" width="13.6640625" style="68" customWidth="1"/>
    <col min="772" max="773" width="13.5546875" style="68" customWidth="1"/>
    <col min="774" max="777" width="13.6640625" style="68" customWidth="1"/>
    <col min="778" max="778" width="13.88671875" style="68" customWidth="1"/>
    <col min="779" max="779" width="12.33203125" style="68" customWidth="1"/>
    <col min="780" max="1018" width="8.88671875" style="68"/>
    <col min="1019" max="1019" width="7.44140625" style="68" customWidth="1"/>
    <col min="1020" max="1020" width="15" style="68" customWidth="1"/>
    <col min="1021" max="1021" width="36.109375" style="68" customWidth="1"/>
    <col min="1022" max="1022" width="18.33203125" style="68" customWidth="1"/>
    <col min="1023" max="1023" width="17.33203125" style="68" customWidth="1"/>
    <col min="1024" max="1024" width="19.5546875" style="68" customWidth="1"/>
    <col min="1025" max="1025" width="20.109375" style="68" customWidth="1"/>
    <col min="1026" max="1027" width="13.6640625" style="68" customWidth="1"/>
    <col min="1028" max="1029" width="13.5546875" style="68" customWidth="1"/>
    <col min="1030" max="1033" width="13.6640625" style="68" customWidth="1"/>
    <col min="1034" max="1034" width="13.88671875" style="68" customWidth="1"/>
    <col min="1035" max="1035" width="12.33203125" style="68" customWidth="1"/>
    <col min="1036" max="1274" width="8.88671875" style="68"/>
    <col min="1275" max="1275" width="7.44140625" style="68" customWidth="1"/>
    <col min="1276" max="1276" width="15" style="68" customWidth="1"/>
    <col min="1277" max="1277" width="36.109375" style="68" customWidth="1"/>
    <col min="1278" max="1278" width="18.33203125" style="68" customWidth="1"/>
    <col min="1279" max="1279" width="17.33203125" style="68" customWidth="1"/>
    <col min="1280" max="1280" width="19.5546875" style="68" customWidth="1"/>
    <col min="1281" max="1281" width="20.109375" style="68" customWidth="1"/>
    <col min="1282" max="1283" width="13.6640625" style="68" customWidth="1"/>
    <col min="1284" max="1285" width="13.5546875" style="68" customWidth="1"/>
    <col min="1286" max="1289" width="13.6640625" style="68" customWidth="1"/>
    <col min="1290" max="1290" width="13.88671875" style="68" customWidth="1"/>
    <col min="1291" max="1291" width="12.33203125" style="68" customWidth="1"/>
    <col min="1292" max="1530" width="8.88671875" style="68"/>
    <col min="1531" max="1531" width="7.44140625" style="68" customWidth="1"/>
    <col min="1532" max="1532" width="15" style="68" customWidth="1"/>
    <col min="1533" max="1533" width="36.109375" style="68" customWidth="1"/>
    <col min="1534" max="1534" width="18.33203125" style="68" customWidth="1"/>
    <col min="1535" max="1535" width="17.33203125" style="68" customWidth="1"/>
    <col min="1536" max="1536" width="19.5546875" style="68" customWidth="1"/>
    <col min="1537" max="1537" width="20.109375" style="68" customWidth="1"/>
    <col min="1538" max="1539" width="13.6640625" style="68" customWidth="1"/>
    <col min="1540" max="1541" width="13.5546875" style="68" customWidth="1"/>
    <col min="1542" max="1545" width="13.6640625" style="68" customWidth="1"/>
    <col min="1546" max="1546" width="13.88671875" style="68" customWidth="1"/>
    <col min="1547" max="1547" width="12.33203125" style="68" customWidth="1"/>
    <col min="1548" max="1786" width="8.88671875" style="68"/>
    <col min="1787" max="1787" width="7.44140625" style="68" customWidth="1"/>
    <col min="1788" max="1788" width="15" style="68" customWidth="1"/>
    <col min="1789" max="1789" width="36.109375" style="68" customWidth="1"/>
    <col min="1790" max="1790" width="18.33203125" style="68" customWidth="1"/>
    <col min="1791" max="1791" width="17.33203125" style="68" customWidth="1"/>
    <col min="1792" max="1792" width="19.5546875" style="68" customWidth="1"/>
    <col min="1793" max="1793" width="20.109375" style="68" customWidth="1"/>
    <col min="1794" max="1795" width="13.6640625" style="68" customWidth="1"/>
    <col min="1796" max="1797" width="13.5546875" style="68" customWidth="1"/>
    <col min="1798" max="1801" width="13.6640625" style="68" customWidth="1"/>
    <col min="1802" max="1802" width="13.88671875" style="68" customWidth="1"/>
    <col min="1803" max="1803" width="12.33203125" style="68" customWidth="1"/>
    <col min="1804" max="2042" width="8.88671875" style="68"/>
    <col min="2043" max="2043" width="7.44140625" style="68" customWidth="1"/>
    <col min="2044" max="2044" width="15" style="68" customWidth="1"/>
    <col min="2045" max="2045" width="36.109375" style="68" customWidth="1"/>
    <col min="2046" max="2046" width="18.33203125" style="68" customWidth="1"/>
    <col min="2047" max="2047" width="17.33203125" style="68" customWidth="1"/>
    <col min="2048" max="2048" width="19.5546875" style="68" customWidth="1"/>
    <col min="2049" max="2049" width="20.109375" style="68" customWidth="1"/>
    <col min="2050" max="2051" width="13.6640625" style="68" customWidth="1"/>
    <col min="2052" max="2053" width="13.5546875" style="68" customWidth="1"/>
    <col min="2054" max="2057" width="13.6640625" style="68" customWidth="1"/>
    <col min="2058" max="2058" width="13.88671875" style="68" customWidth="1"/>
    <col min="2059" max="2059" width="12.33203125" style="68" customWidth="1"/>
    <col min="2060" max="2298" width="8.88671875" style="68"/>
    <col min="2299" max="2299" width="7.44140625" style="68" customWidth="1"/>
    <col min="2300" max="2300" width="15" style="68" customWidth="1"/>
    <col min="2301" max="2301" width="36.109375" style="68" customWidth="1"/>
    <col min="2302" max="2302" width="18.33203125" style="68" customWidth="1"/>
    <col min="2303" max="2303" width="17.33203125" style="68" customWidth="1"/>
    <col min="2304" max="2304" width="19.5546875" style="68" customWidth="1"/>
    <col min="2305" max="2305" width="20.109375" style="68" customWidth="1"/>
    <col min="2306" max="2307" width="13.6640625" style="68" customWidth="1"/>
    <col min="2308" max="2309" width="13.5546875" style="68" customWidth="1"/>
    <col min="2310" max="2313" width="13.6640625" style="68" customWidth="1"/>
    <col min="2314" max="2314" width="13.88671875" style="68" customWidth="1"/>
    <col min="2315" max="2315" width="12.33203125" style="68" customWidth="1"/>
    <col min="2316" max="2554" width="8.88671875" style="68"/>
    <col min="2555" max="2555" width="7.44140625" style="68" customWidth="1"/>
    <col min="2556" max="2556" width="15" style="68" customWidth="1"/>
    <col min="2557" max="2557" width="36.109375" style="68" customWidth="1"/>
    <col min="2558" max="2558" width="18.33203125" style="68" customWidth="1"/>
    <col min="2559" max="2559" width="17.33203125" style="68" customWidth="1"/>
    <col min="2560" max="2560" width="19.5546875" style="68" customWidth="1"/>
    <col min="2561" max="2561" width="20.109375" style="68" customWidth="1"/>
    <col min="2562" max="2563" width="13.6640625" style="68" customWidth="1"/>
    <col min="2564" max="2565" width="13.5546875" style="68" customWidth="1"/>
    <col min="2566" max="2569" width="13.6640625" style="68" customWidth="1"/>
    <col min="2570" max="2570" width="13.88671875" style="68" customWidth="1"/>
    <col min="2571" max="2571" width="12.33203125" style="68" customWidth="1"/>
    <col min="2572" max="2810" width="8.88671875" style="68"/>
    <col min="2811" max="2811" width="7.44140625" style="68" customWidth="1"/>
    <col min="2812" max="2812" width="15" style="68" customWidth="1"/>
    <col min="2813" max="2813" width="36.109375" style="68" customWidth="1"/>
    <col min="2814" max="2814" width="18.33203125" style="68" customWidth="1"/>
    <col min="2815" max="2815" width="17.33203125" style="68" customWidth="1"/>
    <col min="2816" max="2816" width="19.5546875" style="68" customWidth="1"/>
    <col min="2817" max="2817" width="20.109375" style="68" customWidth="1"/>
    <col min="2818" max="2819" width="13.6640625" style="68" customWidth="1"/>
    <col min="2820" max="2821" width="13.5546875" style="68" customWidth="1"/>
    <col min="2822" max="2825" width="13.6640625" style="68" customWidth="1"/>
    <col min="2826" max="2826" width="13.88671875" style="68" customWidth="1"/>
    <col min="2827" max="2827" width="12.33203125" style="68" customWidth="1"/>
    <col min="2828" max="3066" width="8.88671875" style="68"/>
    <col min="3067" max="3067" width="7.44140625" style="68" customWidth="1"/>
    <col min="3068" max="3068" width="15" style="68" customWidth="1"/>
    <col min="3069" max="3069" width="36.109375" style="68" customWidth="1"/>
    <col min="3070" max="3070" width="18.33203125" style="68" customWidth="1"/>
    <col min="3071" max="3071" width="17.33203125" style="68" customWidth="1"/>
    <col min="3072" max="3072" width="19.5546875" style="68" customWidth="1"/>
    <col min="3073" max="3073" width="20.109375" style="68" customWidth="1"/>
    <col min="3074" max="3075" width="13.6640625" style="68" customWidth="1"/>
    <col min="3076" max="3077" width="13.5546875" style="68" customWidth="1"/>
    <col min="3078" max="3081" width="13.6640625" style="68" customWidth="1"/>
    <col min="3082" max="3082" width="13.88671875" style="68" customWidth="1"/>
    <col min="3083" max="3083" width="12.33203125" style="68" customWidth="1"/>
    <col min="3084" max="3322" width="8.88671875" style="68"/>
    <col min="3323" max="3323" width="7.44140625" style="68" customWidth="1"/>
    <col min="3324" max="3324" width="15" style="68" customWidth="1"/>
    <col min="3325" max="3325" width="36.109375" style="68" customWidth="1"/>
    <col min="3326" max="3326" width="18.33203125" style="68" customWidth="1"/>
    <col min="3327" max="3327" width="17.33203125" style="68" customWidth="1"/>
    <col min="3328" max="3328" width="19.5546875" style="68" customWidth="1"/>
    <col min="3329" max="3329" width="20.109375" style="68" customWidth="1"/>
    <col min="3330" max="3331" width="13.6640625" style="68" customWidth="1"/>
    <col min="3332" max="3333" width="13.5546875" style="68" customWidth="1"/>
    <col min="3334" max="3337" width="13.6640625" style="68" customWidth="1"/>
    <col min="3338" max="3338" width="13.88671875" style="68" customWidth="1"/>
    <col min="3339" max="3339" width="12.33203125" style="68" customWidth="1"/>
    <col min="3340" max="3578" width="8.88671875" style="68"/>
    <col min="3579" max="3579" width="7.44140625" style="68" customWidth="1"/>
    <col min="3580" max="3580" width="15" style="68" customWidth="1"/>
    <col min="3581" max="3581" width="36.109375" style="68" customWidth="1"/>
    <col min="3582" max="3582" width="18.33203125" style="68" customWidth="1"/>
    <col min="3583" max="3583" width="17.33203125" style="68" customWidth="1"/>
    <col min="3584" max="3584" width="19.5546875" style="68" customWidth="1"/>
    <col min="3585" max="3585" width="20.109375" style="68" customWidth="1"/>
    <col min="3586" max="3587" width="13.6640625" style="68" customWidth="1"/>
    <col min="3588" max="3589" width="13.5546875" style="68" customWidth="1"/>
    <col min="3590" max="3593" width="13.6640625" style="68" customWidth="1"/>
    <col min="3594" max="3594" width="13.88671875" style="68" customWidth="1"/>
    <col min="3595" max="3595" width="12.33203125" style="68" customWidth="1"/>
    <col min="3596" max="3834" width="8.88671875" style="68"/>
    <col min="3835" max="3835" width="7.44140625" style="68" customWidth="1"/>
    <col min="3836" max="3836" width="15" style="68" customWidth="1"/>
    <col min="3837" max="3837" width="36.109375" style="68" customWidth="1"/>
    <col min="3838" max="3838" width="18.33203125" style="68" customWidth="1"/>
    <col min="3839" max="3839" width="17.33203125" style="68" customWidth="1"/>
    <col min="3840" max="3840" width="19.5546875" style="68" customWidth="1"/>
    <col min="3841" max="3841" width="20.109375" style="68" customWidth="1"/>
    <col min="3842" max="3843" width="13.6640625" style="68" customWidth="1"/>
    <col min="3844" max="3845" width="13.5546875" style="68" customWidth="1"/>
    <col min="3846" max="3849" width="13.6640625" style="68" customWidth="1"/>
    <col min="3850" max="3850" width="13.88671875" style="68" customWidth="1"/>
    <col min="3851" max="3851" width="12.33203125" style="68" customWidth="1"/>
    <col min="3852" max="4090" width="8.88671875" style="68"/>
    <col min="4091" max="4091" width="7.44140625" style="68" customWidth="1"/>
    <col min="4092" max="4092" width="15" style="68" customWidth="1"/>
    <col min="4093" max="4093" width="36.109375" style="68" customWidth="1"/>
    <col min="4094" max="4094" width="18.33203125" style="68" customWidth="1"/>
    <col min="4095" max="4095" width="17.33203125" style="68" customWidth="1"/>
    <col min="4096" max="4096" width="19.5546875" style="68" customWidth="1"/>
    <col min="4097" max="4097" width="20.109375" style="68" customWidth="1"/>
    <col min="4098" max="4099" width="13.6640625" style="68" customWidth="1"/>
    <col min="4100" max="4101" width="13.5546875" style="68" customWidth="1"/>
    <col min="4102" max="4105" width="13.6640625" style="68" customWidth="1"/>
    <col min="4106" max="4106" width="13.88671875" style="68" customWidth="1"/>
    <col min="4107" max="4107" width="12.33203125" style="68" customWidth="1"/>
    <col min="4108" max="4346" width="8.88671875" style="68"/>
    <col min="4347" max="4347" width="7.44140625" style="68" customWidth="1"/>
    <col min="4348" max="4348" width="15" style="68" customWidth="1"/>
    <col min="4349" max="4349" width="36.109375" style="68" customWidth="1"/>
    <col min="4350" max="4350" width="18.33203125" style="68" customWidth="1"/>
    <col min="4351" max="4351" width="17.33203125" style="68" customWidth="1"/>
    <col min="4352" max="4352" width="19.5546875" style="68" customWidth="1"/>
    <col min="4353" max="4353" width="20.109375" style="68" customWidth="1"/>
    <col min="4354" max="4355" width="13.6640625" style="68" customWidth="1"/>
    <col min="4356" max="4357" width="13.5546875" style="68" customWidth="1"/>
    <col min="4358" max="4361" width="13.6640625" style="68" customWidth="1"/>
    <col min="4362" max="4362" width="13.88671875" style="68" customWidth="1"/>
    <col min="4363" max="4363" width="12.33203125" style="68" customWidth="1"/>
    <col min="4364" max="4602" width="8.88671875" style="68"/>
    <col min="4603" max="4603" width="7.44140625" style="68" customWidth="1"/>
    <col min="4604" max="4604" width="15" style="68" customWidth="1"/>
    <col min="4605" max="4605" width="36.109375" style="68" customWidth="1"/>
    <col min="4606" max="4606" width="18.33203125" style="68" customWidth="1"/>
    <col min="4607" max="4607" width="17.33203125" style="68" customWidth="1"/>
    <col min="4608" max="4608" width="19.5546875" style="68" customWidth="1"/>
    <col min="4609" max="4609" width="20.109375" style="68" customWidth="1"/>
    <col min="4610" max="4611" width="13.6640625" style="68" customWidth="1"/>
    <col min="4612" max="4613" width="13.5546875" style="68" customWidth="1"/>
    <col min="4614" max="4617" width="13.6640625" style="68" customWidth="1"/>
    <col min="4618" max="4618" width="13.88671875" style="68" customWidth="1"/>
    <col min="4619" max="4619" width="12.33203125" style="68" customWidth="1"/>
    <col min="4620" max="4858" width="8.88671875" style="68"/>
    <col min="4859" max="4859" width="7.44140625" style="68" customWidth="1"/>
    <col min="4860" max="4860" width="15" style="68" customWidth="1"/>
    <col min="4861" max="4861" width="36.109375" style="68" customWidth="1"/>
    <col min="4862" max="4862" width="18.33203125" style="68" customWidth="1"/>
    <col min="4863" max="4863" width="17.33203125" style="68" customWidth="1"/>
    <col min="4864" max="4864" width="19.5546875" style="68" customWidth="1"/>
    <col min="4865" max="4865" width="20.109375" style="68" customWidth="1"/>
    <col min="4866" max="4867" width="13.6640625" style="68" customWidth="1"/>
    <col min="4868" max="4869" width="13.5546875" style="68" customWidth="1"/>
    <col min="4870" max="4873" width="13.6640625" style="68" customWidth="1"/>
    <col min="4874" max="4874" width="13.88671875" style="68" customWidth="1"/>
    <col min="4875" max="4875" width="12.33203125" style="68" customWidth="1"/>
    <col min="4876" max="5114" width="8.88671875" style="68"/>
    <col min="5115" max="5115" width="7.44140625" style="68" customWidth="1"/>
    <col min="5116" max="5116" width="15" style="68" customWidth="1"/>
    <col min="5117" max="5117" width="36.109375" style="68" customWidth="1"/>
    <col min="5118" max="5118" width="18.33203125" style="68" customWidth="1"/>
    <col min="5119" max="5119" width="17.33203125" style="68" customWidth="1"/>
    <col min="5120" max="5120" width="19.5546875" style="68" customWidth="1"/>
    <col min="5121" max="5121" width="20.109375" style="68" customWidth="1"/>
    <col min="5122" max="5123" width="13.6640625" style="68" customWidth="1"/>
    <col min="5124" max="5125" width="13.5546875" style="68" customWidth="1"/>
    <col min="5126" max="5129" width="13.6640625" style="68" customWidth="1"/>
    <col min="5130" max="5130" width="13.88671875" style="68" customWidth="1"/>
    <col min="5131" max="5131" width="12.33203125" style="68" customWidth="1"/>
    <col min="5132" max="5370" width="8.88671875" style="68"/>
    <col min="5371" max="5371" width="7.44140625" style="68" customWidth="1"/>
    <col min="5372" max="5372" width="15" style="68" customWidth="1"/>
    <col min="5373" max="5373" width="36.109375" style="68" customWidth="1"/>
    <col min="5374" max="5374" width="18.33203125" style="68" customWidth="1"/>
    <col min="5375" max="5375" width="17.33203125" style="68" customWidth="1"/>
    <col min="5376" max="5376" width="19.5546875" style="68" customWidth="1"/>
    <col min="5377" max="5377" width="20.109375" style="68" customWidth="1"/>
    <col min="5378" max="5379" width="13.6640625" style="68" customWidth="1"/>
    <col min="5380" max="5381" width="13.5546875" style="68" customWidth="1"/>
    <col min="5382" max="5385" width="13.6640625" style="68" customWidth="1"/>
    <col min="5386" max="5386" width="13.88671875" style="68" customWidth="1"/>
    <col min="5387" max="5387" width="12.33203125" style="68" customWidth="1"/>
    <col min="5388" max="5626" width="8.88671875" style="68"/>
    <col min="5627" max="5627" width="7.44140625" style="68" customWidth="1"/>
    <col min="5628" max="5628" width="15" style="68" customWidth="1"/>
    <col min="5629" max="5629" width="36.109375" style="68" customWidth="1"/>
    <col min="5630" max="5630" width="18.33203125" style="68" customWidth="1"/>
    <col min="5631" max="5631" width="17.33203125" style="68" customWidth="1"/>
    <col min="5632" max="5632" width="19.5546875" style="68" customWidth="1"/>
    <col min="5633" max="5633" width="20.109375" style="68" customWidth="1"/>
    <col min="5634" max="5635" width="13.6640625" style="68" customWidth="1"/>
    <col min="5636" max="5637" width="13.5546875" style="68" customWidth="1"/>
    <col min="5638" max="5641" width="13.6640625" style="68" customWidth="1"/>
    <col min="5642" max="5642" width="13.88671875" style="68" customWidth="1"/>
    <col min="5643" max="5643" width="12.33203125" style="68" customWidth="1"/>
    <col min="5644" max="5882" width="8.88671875" style="68"/>
    <col min="5883" max="5883" width="7.44140625" style="68" customWidth="1"/>
    <col min="5884" max="5884" width="15" style="68" customWidth="1"/>
    <col min="5885" max="5885" width="36.109375" style="68" customWidth="1"/>
    <col min="5886" max="5886" width="18.33203125" style="68" customWidth="1"/>
    <col min="5887" max="5887" width="17.33203125" style="68" customWidth="1"/>
    <col min="5888" max="5888" width="19.5546875" style="68" customWidth="1"/>
    <col min="5889" max="5889" width="20.109375" style="68" customWidth="1"/>
    <col min="5890" max="5891" width="13.6640625" style="68" customWidth="1"/>
    <col min="5892" max="5893" width="13.5546875" style="68" customWidth="1"/>
    <col min="5894" max="5897" width="13.6640625" style="68" customWidth="1"/>
    <col min="5898" max="5898" width="13.88671875" style="68" customWidth="1"/>
    <col min="5899" max="5899" width="12.33203125" style="68" customWidth="1"/>
    <col min="5900" max="6138" width="8.88671875" style="68"/>
    <col min="6139" max="6139" width="7.44140625" style="68" customWidth="1"/>
    <col min="6140" max="6140" width="15" style="68" customWidth="1"/>
    <col min="6141" max="6141" width="36.109375" style="68" customWidth="1"/>
    <col min="6142" max="6142" width="18.33203125" style="68" customWidth="1"/>
    <col min="6143" max="6143" width="17.33203125" style="68" customWidth="1"/>
    <col min="6144" max="6144" width="19.5546875" style="68" customWidth="1"/>
    <col min="6145" max="6145" width="20.109375" style="68" customWidth="1"/>
    <col min="6146" max="6147" width="13.6640625" style="68" customWidth="1"/>
    <col min="6148" max="6149" width="13.5546875" style="68" customWidth="1"/>
    <col min="6150" max="6153" width="13.6640625" style="68" customWidth="1"/>
    <col min="6154" max="6154" width="13.88671875" style="68" customWidth="1"/>
    <col min="6155" max="6155" width="12.33203125" style="68" customWidth="1"/>
    <col min="6156" max="6394" width="8.88671875" style="68"/>
    <col min="6395" max="6395" width="7.44140625" style="68" customWidth="1"/>
    <col min="6396" max="6396" width="15" style="68" customWidth="1"/>
    <col min="6397" max="6397" width="36.109375" style="68" customWidth="1"/>
    <col min="6398" max="6398" width="18.33203125" style="68" customWidth="1"/>
    <col min="6399" max="6399" width="17.33203125" style="68" customWidth="1"/>
    <col min="6400" max="6400" width="19.5546875" style="68" customWidth="1"/>
    <col min="6401" max="6401" width="20.109375" style="68" customWidth="1"/>
    <col min="6402" max="6403" width="13.6640625" style="68" customWidth="1"/>
    <col min="6404" max="6405" width="13.5546875" style="68" customWidth="1"/>
    <col min="6406" max="6409" width="13.6640625" style="68" customWidth="1"/>
    <col min="6410" max="6410" width="13.88671875" style="68" customWidth="1"/>
    <col min="6411" max="6411" width="12.33203125" style="68" customWidth="1"/>
    <col min="6412" max="6650" width="8.88671875" style="68"/>
    <col min="6651" max="6651" width="7.44140625" style="68" customWidth="1"/>
    <col min="6652" max="6652" width="15" style="68" customWidth="1"/>
    <col min="6653" max="6653" width="36.109375" style="68" customWidth="1"/>
    <col min="6654" max="6654" width="18.33203125" style="68" customWidth="1"/>
    <col min="6655" max="6655" width="17.33203125" style="68" customWidth="1"/>
    <col min="6656" max="6656" width="19.5546875" style="68" customWidth="1"/>
    <col min="6657" max="6657" width="20.109375" style="68" customWidth="1"/>
    <col min="6658" max="6659" width="13.6640625" style="68" customWidth="1"/>
    <col min="6660" max="6661" width="13.5546875" style="68" customWidth="1"/>
    <col min="6662" max="6665" width="13.6640625" style="68" customWidth="1"/>
    <col min="6666" max="6666" width="13.88671875" style="68" customWidth="1"/>
    <col min="6667" max="6667" width="12.33203125" style="68" customWidth="1"/>
    <col min="6668" max="6906" width="8.88671875" style="68"/>
    <col min="6907" max="6907" width="7.44140625" style="68" customWidth="1"/>
    <col min="6908" max="6908" width="15" style="68" customWidth="1"/>
    <col min="6909" max="6909" width="36.109375" style="68" customWidth="1"/>
    <col min="6910" max="6910" width="18.33203125" style="68" customWidth="1"/>
    <col min="6911" max="6911" width="17.33203125" style="68" customWidth="1"/>
    <col min="6912" max="6912" width="19.5546875" style="68" customWidth="1"/>
    <col min="6913" max="6913" width="20.109375" style="68" customWidth="1"/>
    <col min="6914" max="6915" width="13.6640625" style="68" customWidth="1"/>
    <col min="6916" max="6917" width="13.5546875" style="68" customWidth="1"/>
    <col min="6918" max="6921" width="13.6640625" style="68" customWidth="1"/>
    <col min="6922" max="6922" width="13.88671875" style="68" customWidth="1"/>
    <col min="6923" max="6923" width="12.33203125" style="68" customWidth="1"/>
    <col min="6924" max="7162" width="8.88671875" style="68"/>
    <col min="7163" max="7163" width="7.44140625" style="68" customWidth="1"/>
    <col min="7164" max="7164" width="15" style="68" customWidth="1"/>
    <col min="7165" max="7165" width="36.109375" style="68" customWidth="1"/>
    <col min="7166" max="7166" width="18.33203125" style="68" customWidth="1"/>
    <col min="7167" max="7167" width="17.33203125" style="68" customWidth="1"/>
    <col min="7168" max="7168" width="19.5546875" style="68" customWidth="1"/>
    <col min="7169" max="7169" width="20.109375" style="68" customWidth="1"/>
    <col min="7170" max="7171" width="13.6640625" style="68" customWidth="1"/>
    <col min="7172" max="7173" width="13.5546875" style="68" customWidth="1"/>
    <col min="7174" max="7177" width="13.6640625" style="68" customWidth="1"/>
    <col min="7178" max="7178" width="13.88671875" style="68" customWidth="1"/>
    <col min="7179" max="7179" width="12.33203125" style="68" customWidth="1"/>
    <col min="7180" max="7418" width="8.88671875" style="68"/>
    <col min="7419" max="7419" width="7.44140625" style="68" customWidth="1"/>
    <col min="7420" max="7420" width="15" style="68" customWidth="1"/>
    <col min="7421" max="7421" width="36.109375" style="68" customWidth="1"/>
    <col min="7422" max="7422" width="18.33203125" style="68" customWidth="1"/>
    <col min="7423" max="7423" width="17.33203125" style="68" customWidth="1"/>
    <col min="7424" max="7424" width="19.5546875" style="68" customWidth="1"/>
    <col min="7425" max="7425" width="20.109375" style="68" customWidth="1"/>
    <col min="7426" max="7427" width="13.6640625" style="68" customWidth="1"/>
    <col min="7428" max="7429" width="13.5546875" style="68" customWidth="1"/>
    <col min="7430" max="7433" width="13.6640625" style="68" customWidth="1"/>
    <col min="7434" max="7434" width="13.88671875" style="68" customWidth="1"/>
    <col min="7435" max="7435" width="12.33203125" style="68" customWidth="1"/>
    <col min="7436" max="7674" width="8.88671875" style="68"/>
    <col min="7675" max="7675" width="7.44140625" style="68" customWidth="1"/>
    <col min="7676" max="7676" width="15" style="68" customWidth="1"/>
    <col min="7677" max="7677" width="36.109375" style="68" customWidth="1"/>
    <col min="7678" max="7678" width="18.33203125" style="68" customWidth="1"/>
    <col min="7679" max="7679" width="17.33203125" style="68" customWidth="1"/>
    <col min="7680" max="7680" width="19.5546875" style="68" customWidth="1"/>
    <col min="7681" max="7681" width="20.109375" style="68" customWidth="1"/>
    <col min="7682" max="7683" width="13.6640625" style="68" customWidth="1"/>
    <col min="7684" max="7685" width="13.5546875" style="68" customWidth="1"/>
    <col min="7686" max="7689" width="13.6640625" style="68" customWidth="1"/>
    <col min="7690" max="7690" width="13.88671875" style="68" customWidth="1"/>
    <col min="7691" max="7691" width="12.33203125" style="68" customWidth="1"/>
    <col min="7692" max="7930" width="8.88671875" style="68"/>
    <col min="7931" max="7931" width="7.44140625" style="68" customWidth="1"/>
    <col min="7932" max="7932" width="15" style="68" customWidth="1"/>
    <col min="7933" max="7933" width="36.109375" style="68" customWidth="1"/>
    <col min="7934" max="7934" width="18.33203125" style="68" customWidth="1"/>
    <col min="7935" max="7935" width="17.33203125" style="68" customWidth="1"/>
    <col min="7936" max="7936" width="19.5546875" style="68" customWidth="1"/>
    <col min="7937" max="7937" width="20.109375" style="68" customWidth="1"/>
    <col min="7938" max="7939" width="13.6640625" style="68" customWidth="1"/>
    <col min="7940" max="7941" width="13.5546875" style="68" customWidth="1"/>
    <col min="7942" max="7945" width="13.6640625" style="68" customWidth="1"/>
    <col min="7946" max="7946" width="13.88671875" style="68" customWidth="1"/>
    <col min="7947" max="7947" width="12.33203125" style="68" customWidth="1"/>
    <col min="7948" max="8186" width="8.88671875" style="68"/>
    <col min="8187" max="8187" width="7.44140625" style="68" customWidth="1"/>
    <col min="8188" max="8188" width="15" style="68" customWidth="1"/>
    <col min="8189" max="8189" width="36.109375" style="68" customWidth="1"/>
    <col min="8190" max="8190" width="18.33203125" style="68" customWidth="1"/>
    <col min="8191" max="8191" width="17.33203125" style="68" customWidth="1"/>
    <col min="8192" max="8192" width="19.5546875" style="68" customWidth="1"/>
    <col min="8193" max="8193" width="20.109375" style="68" customWidth="1"/>
    <col min="8194" max="8195" width="13.6640625" style="68" customWidth="1"/>
    <col min="8196" max="8197" width="13.5546875" style="68" customWidth="1"/>
    <col min="8198" max="8201" width="13.6640625" style="68" customWidth="1"/>
    <col min="8202" max="8202" width="13.88671875" style="68" customWidth="1"/>
    <col min="8203" max="8203" width="12.33203125" style="68" customWidth="1"/>
    <col min="8204" max="8442" width="8.88671875" style="68"/>
    <col min="8443" max="8443" width="7.44140625" style="68" customWidth="1"/>
    <col min="8444" max="8444" width="15" style="68" customWidth="1"/>
    <col min="8445" max="8445" width="36.109375" style="68" customWidth="1"/>
    <col min="8446" max="8446" width="18.33203125" style="68" customWidth="1"/>
    <col min="8447" max="8447" width="17.33203125" style="68" customWidth="1"/>
    <col min="8448" max="8448" width="19.5546875" style="68" customWidth="1"/>
    <col min="8449" max="8449" width="20.109375" style="68" customWidth="1"/>
    <col min="8450" max="8451" width="13.6640625" style="68" customWidth="1"/>
    <col min="8452" max="8453" width="13.5546875" style="68" customWidth="1"/>
    <col min="8454" max="8457" width="13.6640625" style="68" customWidth="1"/>
    <col min="8458" max="8458" width="13.88671875" style="68" customWidth="1"/>
    <col min="8459" max="8459" width="12.33203125" style="68" customWidth="1"/>
    <col min="8460" max="8698" width="8.88671875" style="68"/>
    <col min="8699" max="8699" width="7.44140625" style="68" customWidth="1"/>
    <col min="8700" max="8700" width="15" style="68" customWidth="1"/>
    <col min="8701" max="8701" width="36.109375" style="68" customWidth="1"/>
    <col min="8702" max="8702" width="18.33203125" style="68" customWidth="1"/>
    <col min="8703" max="8703" width="17.33203125" style="68" customWidth="1"/>
    <col min="8704" max="8704" width="19.5546875" style="68" customWidth="1"/>
    <col min="8705" max="8705" width="20.109375" style="68" customWidth="1"/>
    <col min="8706" max="8707" width="13.6640625" style="68" customWidth="1"/>
    <col min="8708" max="8709" width="13.5546875" style="68" customWidth="1"/>
    <col min="8710" max="8713" width="13.6640625" style="68" customWidth="1"/>
    <col min="8714" max="8714" width="13.88671875" style="68" customWidth="1"/>
    <col min="8715" max="8715" width="12.33203125" style="68" customWidth="1"/>
    <col min="8716" max="8954" width="8.88671875" style="68"/>
    <col min="8955" max="8955" width="7.44140625" style="68" customWidth="1"/>
    <col min="8956" max="8956" width="15" style="68" customWidth="1"/>
    <col min="8957" max="8957" width="36.109375" style="68" customWidth="1"/>
    <col min="8958" max="8958" width="18.33203125" style="68" customWidth="1"/>
    <col min="8959" max="8959" width="17.33203125" style="68" customWidth="1"/>
    <col min="8960" max="8960" width="19.5546875" style="68" customWidth="1"/>
    <col min="8961" max="8961" width="20.109375" style="68" customWidth="1"/>
    <col min="8962" max="8963" width="13.6640625" style="68" customWidth="1"/>
    <col min="8964" max="8965" width="13.5546875" style="68" customWidth="1"/>
    <col min="8966" max="8969" width="13.6640625" style="68" customWidth="1"/>
    <col min="8970" max="8970" width="13.88671875" style="68" customWidth="1"/>
    <col min="8971" max="8971" width="12.33203125" style="68" customWidth="1"/>
    <col min="8972" max="9210" width="8.88671875" style="68"/>
    <col min="9211" max="9211" width="7.44140625" style="68" customWidth="1"/>
    <col min="9212" max="9212" width="15" style="68" customWidth="1"/>
    <col min="9213" max="9213" width="36.109375" style="68" customWidth="1"/>
    <col min="9214" max="9214" width="18.33203125" style="68" customWidth="1"/>
    <col min="9215" max="9215" width="17.33203125" style="68" customWidth="1"/>
    <col min="9216" max="9216" width="19.5546875" style="68" customWidth="1"/>
    <col min="9217" max="9217" width="20.109375" style="68" customWidth="1"/>
    <col min="9218" max="9219" width="13.6640625" style="68" customWidth="1"/>
    <col min="9220" max="9221" width="13.5546875" style="68" customWidth="1"/>
    <col min="9222" max="9225" width="13.6640625" style="68" customWidth="1"/>
    <col min="9226" max="9226" width="13.88671875" style="68" customWidth="1"/>
    <col min="9227" max="9227" width="12.33203125" style="68" customWidth="1"/>
    <col min="9228" max="9466" width="8.88671875" style="68"/>
    <col min="9467" max="9467" width="7.44140625" style="68" customWidth="1"/>
    <col min="9468" max="9468" width="15" style="68" customWidth="1"/>
    <col min="9469" max="9469" width="36.109375" style="68" customWidth="1"/>
    <col min="9470" max="9470" width="18.33203125" style="68" customWidth="1"/>
    <col min="9471" max="9471" width="17.33203125" style="68" customWidth="1"/>
    <col min="9472" max="9472" width="19.5546875" style="68" customWidth="1"/>
    <col min="9473" max="9473" width="20.109375" style="68" customWidth="1"/>
    <col min="9474" max="9475" width="13.6640625" style="68" customWidth="1"/>
    <col min="9476" max="9477" width="13.5546875" style="68" customWidth="1"/>
    <col min="9478" max="9481" width="13.6640625" style="68" customWidth="1"/>
    <col min="9482" max="9482" width="13.88671875" style="68" customWidth="1"/>
    <col min="9483" max="9483" width="12.33203125" style="68" customWidth="1"/>
    <col min="9484" max="9722" width="8.88671875" style="68"/>
    <col min="9723" max="9723" width="7.44140625" style="68" customWidth="1"/>
    <col min="9724" max="9724" width="15" style="68" customWidth="1"/>
    <col min="9725" max="9725" width="36.109375" style="68" customWidth="1"/>
    <col min="9726" max="9726" width="18.33203125" style="68" customWidth="1"/>
    <col min="9727" max="9727" width="17.33203125" style="68" customWidth="1"/>
    <col min="9728" max="9728" width="19.5546875" style="68" customWidth="1"/>
    <col min="9729" max="9729" width="20.109375" style="68" customWidth="1"/>
    <col min="9730" max="9731" width="13.6640625" style="68" customWidth="1"/>
    <col min="9732" max="9733" width="13.5546875" style="68" customWidth="1"/>
    <col min="9734" max="9737" width="13.6640625" style="68" customWidth="1"/>
    <col min="9738" max="9738" width="13.88671875" style="68" customWidth="1"/>
    <col min="9739" max="9739" width="12.33203125" style="68" customWidth="1"/>
    <col min="9740" max="9978" width="8.88671875" style="68"/>
    <col min="9979" max="9979" width="7.44140625" style="68" customWidth="1"/>
    <col min="9980" max="9980" width="15" style="68" customWidth="1"/>
    <col min="9981" max="9981" width="36.109375" style="68" customWidth="1"/>
    <col min="9982" max="9982" width="18.33203125" style="68" customWidth="1"/>
    <col min="9983" max="9983" width="17.33203125" style="68" customWidth="1"/>
    <col min="9984" max="9984" width="19.5546875" style="68" customWidth="1"/>
    <col min="9985" max="9985" width="20.109375" style="68" customWidth="1"/>
    <col min="9986" max="9987" width="13.6640625" style="68" customWidth="1"/>
    <col min="9988" max="9989" width="13.5546875" style="68" customWidth="1"/>
    <col min="9990" max="9993" width="13.6640625" style="68" customWidth="1"/>
    <col min="9994" max="9994" width="13.88671875" style="68" customWidth="1"/>
    <col min="9995" max="9995" width="12.33203125" style="68" customWidth="1"/>
    <col min="9996" max="10234" width="8.88671875" style="68"/>
    <col min="10235" max="10235" width="7.44140625" style="68" customWidth="1"/>
    <col min="10236" max="10236" width="15" style="68" customWidth="1"/>
    <col min="10237" max="10237" width="36.109375" style="68" customWidth="1"/>
    <col min="10238" max="10238" width="18.33203125" style="68" customWidth="1"/>
    <col min="10239" max="10239" width="17.33203125" style="68" customWidth="1"/>
    <col min="10240" max="10240" width="19.5546875" style="68" customWidth="1"/>
    <col min="10241" max="10241" width="20.109375" style="68" customWidth="1"/>
    <col min="10242" max="10243" width="13.6640625" style="68" customWidth="1"/>
    <col min="10244" max="10245" width="13.5546875" style="68" customWidth="1"/>
    <col min="10246" max="10249" width="13.6640625" style="68" customWidth="1"/>
    <col min="10250" max="10250" width="13.88671875" style="68" customWidth="1"/>
    <col min="10251" max="10251" width="12.33203125" style="68" customWidth="1"/>
    <col min="10252" max="10490" width="8.88671875" style="68"/>
    <col min="10491" max="10491" width="7.44140625" style="68" customWidth="1"/>
    <col min="10492" max="10492" width="15" style="68" customWidth="1"/>
    <col min="10493" max="10493" width="36.109375" style="68" customWidth="1"/>
    <col min="10494" max="10494" width="18.33203125" style="68" customWidth="1"/>
    <col min="10495" max="10495" width="17.33203125" style="68" customWidth="1"/>
    <col min="10496" max="10496" width="19.5546875" style="68" customWidth="1"/>
    <col min="10497" max="10497" width="20.109375" style="68" customWidth="1"/>
    <col min="10498" max="10499" width="13.6640625" style="68" customWidth="1"/>
    <col min="10500" max="10501" width="13.5546875" style="68" customWidth="1"/>
    <col min="10502" max="10505" width="13.6640625" style="68" customWidth="1"/>
    <col min="10506" max="10506" width="13.88671875" style="68" customWidth="1"/>
    <col min="10507" max="10507" width="12.33203125" style="68" customWidth="1"/>
    <col min="10508" max="10746" width="8.88671875" style="68"/>
    <col min="10747" max="10747" width="7.44140625" style="68" customWidth="1"/>
    <col min="10748" max="10748" width="15" style="68" customWidth="1"/>
    <col min="10749" max="10749" width="36.109375" style="68" customWidth="1"/>
    <col min="10750" max="10750" width="18.33203125" style="68" customWidth="1"/>
    <col min="10751" max="10751" width="17.33203125" style="68" customWidth="1"/>
    <col min="10752" max="10752" width="19.5546875" style="68" customWidth="1"/>
    <col min="10753" max="10753" width="20.109375" style="68" customWidth="1"/>
    <col min="10754" max="10755" width="13.6640625" style="68" customWidth="1"/>
    <col min="10756" max="10757" width="13.5546875" style="68" customWidth="1"/>
    <col min="10758" max="10761" width="13.6640625" style="68" customWidth="1"/>
    <col min="10762" max="10762" width="13.88671875" style="68" customWidth="1"/>
    <col min="10763" max="10763" width="12.33203125" style="68" customWidth="1"/>
    <col min="10764" max="11002" width="8.88671875" style="68"/>
    <col min="11003" max="11003" width="7.44140625" style="68" customWidth="1"/>
    <col min="11004" max="11004" width="15" style="68" customWidth="1"/>
    <col min="11005" max="11005" width="36.109375" style="68" customWidth="1"/>
    <col min="11006" max="11006" width="18.33203125" style="68" customWidth="1"/>
    <col min="11007" max="11007" width="17.33203125" style="68" customWidth="1"/>
    <col min="11008" max="11008" width="19.5546875" style="68" customWidth="1"/>
    <col min="11009" max="11009" width="20.109375" style="68" customWidth="1"/>
    <col min="11010" max="11011" width="13.6640625" style="68" customWidth="1"/>
    <col min="11012" max="11013" width="13.5546875" style="68" customWidth="1"/>
    <col min="11014" max="11017" width="13.6640625" style="68" customWidth="1"/>
    <col min="11018" max="11018" width="13.88671875" style="68" customWidth="1"/>
    <col min="11019" max="11019" width="12.33203125" style="68" customWidth="1"/>
    <col min="11020" max="11258" width="8.88671875" style="68"/>
    <col min="11259" max="11259" width="7.44140625" style="68" customWidth="1"/>
    <col min="11260" max="11260" width="15" style="68" customWidth="1"/>
    <col min="11261" max="11261" width="36.109375" style="68" customWidth="1"/>
    <col min="11262" max="11262" width="18.33203125" style="68" customWidth="1"/>
    <col min="11263" max="11263" width="17.33203125" style="68" customWidth="1"/>
    <col min="11264" max="11264" width="19.5546875" style="68" customWidth="1"/>
    <col min="11265" max="11265" width="20.109375" style="68" customWidth="1"/>
    <col min="11266" max="11267" width="13.6640625" style="68" customWidth="1"/>
    <col min="11268" max="11269" width="13.5546875" style="68" customWidth="1"/>
    <col min="11270" max="11273" width="13.6640625" style="68" customWidth="1"/>
    <col min="11274" max="11274" width="13.88671875" style="68" customWidth="1"/>
    <col min="11275" max="11275" width="12.33203125" style="68" customWidth="1"/>
    <col min="11276" max="11514" width="8.88671875" style="68"/>
    <col min="11515" max="11515" width="7.44140625" style="68" customWidth="1"/>
    <col min="11516" max="11516" width="15" style="68" customWidth="1"/>
    <col min="11517" max="11517" width="36.109375" style="68" customWidth="1"/>
    <col min="11518" max="11518" width="18.33203125" style="68" customWidth="1"/>
    <col min="11519" max="11519" width="17.33203125" style="68" customWidth="1"/>
    <col min="11520" max="11520" width="19.5546875" style="68" customWidth="1"/>
    <col min="11521" max="11521" width="20.109375" style="68" customWidth="1"/>
    <col min="11522" max="11523" width="13.6640625" style="68" customWidth="1"/>
    <col min="11524" max="11525" width="13.5546875" style="68" customWidth="1"/>
    <col min="11526" max="11529" width="13.6640625" style="68" customWidth="1"/>
    <col min="11530" max="11530" width="13.88671875" style="68" customWidth="1"/>
    <col min="11531" max="11531" width="12.33203125" style="68" customWidth="1"/>
    <col min="11532" max="11770" width="8.88671875" style="68"/>
    <col min="11771" max="11771" width="7.44140625" style="68" customWidth="1"/>
    <col min="11772" max="11772" width="15" style="68" customWidth="1"/>
    <col min="11773" max="11773" width="36.109375" style="68" customWidth="1"/>
    <col min="11774" max="11774" width="18.33203125" style="68" customWidth="1"/>
    <col min="11775" max="11775" width="17.33203125" style="68" customWidth="1"/>
    <col min="11776" max="11776" width="19.5546875" style="68" customWidth="1"/>
    <col min="11777" max="11777" width="20.109375" style="68" customWidth="1"/>
    <col min="11778" max="11779" width="13.6640625" style="68" customWidth="1"/>
    <col min="11780" max="11781" width="13.5546875" style="68" customWidth="1"/>
    <col min="11782" max="11785" width="13.6640625" style="68" customWidth="1"/>
    <col min="11786" max="11786" width="13.88671875" style="68" customWidth="1"/>
    <col min="11787" max="11787" width="12.33203125" style="68" customWidth="1"/>
    <col min="11788" max="12026" width="8.88671875" style="68"/>
    <col min="12027" max="12027" width="7.44140625" style="68" customWidth="1"/>
    <col min="12028" max="12028" width="15" style="68" customWidth="1"/>
    <col min="12029" max="12029" width="36.109375" style="68" customWidth="1"/>
    <col min="12030" max="12030" width="18.33203125" style="68" customWidth="1"/>
    <col min="12031" max="12031" width="17.33203125" style="68" customWidth="1"/>
    <col min="12032" max="12032" width="19.5546875" style="68" customWidth="1"/>
    <col min="12033" max="12033" width="20.109375" style="68" customWidth="1"/>
    <col min="12034" max="12035" width="13.6640625" style="68" customWidth="1"/>
    <col min="12036" max="12037" width="13.5546875" style="68" customWidth="1"/>
    <col min="12038" max="12041" width="13.6640625" style="68" customWidth="1"/>
    <col min="12042" max="12042" width="13.88671875" style="68" customWidth="1"/>
    <col min="12043" max="12043" width="12.33203125" style="68" customWidth="1"/>
    <col min="12044" max="12282" width="8.88671875" style="68"/>
    <col min="12283" max="12283" width="7.44140625" style="68" customWidth="1"/>
    <col min="12284" max="12284" width="15" style="68" customWidth="1"/>
    <col min="12285" max="12285" width="36.109375" style="68" customWidth="1"/>
    <col min="12286" max="12286" width="18.33203125" style="68" customWidth="1"/>
    <col min="12287" max="12287" width="17.33203125" style="68" customWidth="1"/>
    <col min="12288" max="12288" width="19.5546875" style="68" customWidth="1"/>
    <col min="12289" max="12289" width="20.109375" style="68" customWidth="1"/>
    <col min="12290" max="12291" width="13.6640625" style="68" customWidth="1"/>
    <col min="12292" max="12293" width="13.5546875" style="68" customWidth="1"/>
    <col min="12294" max="12297" width="13.6640625" style="68" customWidth="1"/>
    <col min="12298" max="12298" width="13.88671875" style="68" customWidth="1"/>
    <col min="12299" max="12299" width="12.33203125" style="68" customWidth="1"/>
    <col min="12300" max="12538" width="8.88671875" style="68"/>
    <col min="12539" max="12539" width="7.44140625" style="68" customWidth="1"/>
    <col min="12540" max="12540" width="15" style="68" customWidth="1"/>
    <col min="12541" max="12541" width="36.109375" style="68" customWidth="1"/>
    <col min="12542" max="12542" width="18.33203125" style="68" customWidth="1"/>
    <col min="12543" max="12543" width="17.33203125" style="68" customWidth="1"/>
    <col min="12544" max="12544" width="19.5546875" style="68" customWidth="1"/>
    <col min="12545" max="12545" width="20.109375" style="68" customWidth="1"/>
    <col min="12546" max="12547" width="13.6640625" style="68" customWidth="1"/>
    <col min="12548" max="12549" width="13.5546875" style="68" customWidth="1"/>
    <col min="12550" max="12553" width="13.6640625" style="68" customWidth="1"/>
    <col min="12554" max="12554" width="13.88671875" style="68" customWidth="1"/>
    <col min="12555" max="12555" width="12.33203125" style="68" customWidth="1"/>
    <col min="12556" max="12794" width="8.88671875" style="68"/>
    <col min="12795" max="12795" width="7.44140625" style="68" customWidth="1"/>
    <col min="12796" max="12796" width="15" style="68" customWidth="1"/>
    <col min="12797" max="12797" width="36.109375" style="68" customWidth="1"/>
    <col min="12798" max="12798" width="18.33203125" style="68" customWidth="1"/>
    <col min="12799" max="12799" width="17.33203125" style="68" customWidth="1"/>
    <col min="12800" max="12800" width="19.5546875" style="68" customWidth="1"/>
    <col min="12801" max="12801" width="20.109375" style="68" customWidth="1"/>
    <col min="12802" max="12803" width="13.6640625" style="68" customWidth="1"/>
    <col min="12804" max="12805" width="13.5546875" style="68" customWidth="1"/>
    <col min="12806" max="12809" width="13.6640625" style="68" customWidth="1"/>
    <col min="12810" max="12810" width="13.88671875" style="68" customWidth="1"/>
    <col min="12811" max="12811" width="12.33203125" style="68" customWidth="1"/>
    <col min="12812" max="13050" width="8.88671875" style="68"/>
    <col min="13051" max="13051" width="7.44140625" style="68" customWidth="1"/>
    <col min="13052" max="13052" width="15" style="68" customWidth="1"/>
    <col min="13053" max="13053" width="36.109375" style="68" customWidth="1"/>
    <col min="13054" max="13054" width="18.33203125" style="68" customWidth="1"/>
    <col min="13055" max="13055" width="17.33203125" style="68" customWidth="1"/>
    <col min="13056" max="13056" width="19.5546875" style="68" customWidth="1"/>
    <col min="13057" max="13057" width="20.109375" style="68" customWidth="1"/>
    <col min="13058" max="13059" width="13.6640625" style="68" customWidth="1"/>
    <col min="13060" max="13061" width="13.5546875" style="68" customWidth="1"/>
    <col min="13062" max="13065" width="13.6640625" style="68" customWidth="1"/>
    <col min="13066" max="13066" width="13.88671875" style="68" customWidth="1"/>
    <col min="13067" max="13067" width="12.33203125" style="68" customWidth="1"/>
    <col min="13068" max="13306" width="8.88671875" style="68"/>
    <col min="13307" max="13307" width="7.44140625" style="68" customWidth="1"/>
    <col min="13308" max="13308" width="15" style="68" customWidth="1"/>
    <col min="13309" max="13309" width="36.109375" style="68" customWidth="1"/>
    <col min="13310" max="13310" width="18.33203125" style="68" customWidth="1"/>
    <col min="13311" max="13311" width="17.33203125" style="68" customWidth="1"/>
    <col min="13312" max="13312" width="19.5546875" style="68" customWidth="1"/>
    <col min="13313" max="13313" width="20.109375" style="68" customWidth="1"/>
    <col min="13314" max="13315" width="13.6640625" style="68" customWidth="1"/>
    <col min="13316" max="13317" width="13.5546875" style="68" customWidth="1"/>
    <col min="13318" max="13321" width="13.6640625" style="68" customWidth="1"/>
    <col min="13322" max="13322" width="13.88671875" style="68" customWidth="1"/>
    <col min="13323" max="13323" width="12.33203125" style="68" customWidth="1"/>
    <col min="13324" max="13562" width="8.88671875" style="68"/>
    <col min="13563" max="13563" width="7.44140625" style="68" customWidth="1"/>
    <col min="13564" max="13564" width="15" style="68" customWidth="1"/>
    <col min="13565" max="13565" width="36.109375" style="68" customWidth="1"/>
    <col min="13566" max="13566" width="18.33203125" style="68" customWidth="1"/>
    <col min="13567" max="13567" width="17.33203125" style="68" customWidth="1"/>
    <col min="13568" max="13568" width="19.5546875" style="68" customWidth="1"/>
    <col min="13569" max="13569" width="20.109375" style="68" customWidth="1"/>
    <col min="13570" max="13571" width="13.6640625" style="68" customWidth="1"/>
    <col min="13572" max="13573" width="13.5546875" style="68" customWidth="1"/>
    <col min="13574" max="13577" width="13.6640625" style="68" customWidth="1"/>
    <col min="13578" max="13578" width="13.88671875" style="68" customWidth="1"/>
    <col min="13579" max="13579" width="12.33203125" style="68" customWidth="1"/>
    <col min="13580" max="13818" width="8.88671875" style="68"/>
    <col min="13819" max="13819" width="7.44140625" style="68" customWidth="1"/>
    <col min="13820" max="13820" width="15" style="68" customWidth="1"/>
    <col min="13821" max="13821" width="36.109375" style="68" customWidth="1"/>
    <col min="13822" max="13822" width="18.33203125" style="68" customWidth="1"/>
    <col min="13823" max="13823" width="17.33203125" style="68" customWidth="1"/>
    <col min="13824" max="13824" width="19.5546875" style="68" customWidth="1"/>
    <col min="13825" max="13825" width="20.109375" style="68" customWidth="1"/>
    <col min="13826" max="13827" width="13.6640625" style="68" customWidth="1"/>
    <col min="13828" max="13829" width="13.5546875" style="68" customWidth="1"/>
    <col min="13830" max="13833" width="13.6640625" style="68" customWidth="1"/>
    <col min="13834" max="13834" width="13.88671875" style="68" customWidth="1"/>
    <col min="13835" max="13835" width="12.33203125" style="68" customWidth="1"/>
    <col min="13836" max="14074" width="8.88671875" style="68"/>
    <col min="14075" max="14075" width="7.44140625" style="68" customWidth="1"/>
    <col min="14076" max="14076" width="15" style="68" customWidth="1"/>
    <col min="14077" max="14077" width="36.109375" style="68" customWidth="1"/>
    <col min="14078" max="14078" width="18.33203125" style="68" customWidth="1"/>
    <col min="14079" max="14079" width="17.33203125" style="68" customWidth="1"/>
    <col min="14080" max="14080" width="19.5546875" style="68" customWidth="1"/>
    <col min="14081" max="14081" width="20.109375" style="68" customWidth="1"/>
    <col min="14082" max="14083" width="13.6640625" style="68" customWidth="1"/>
    <col min="14084" max="14085" width="13.5546875" style="68" customWidth="1"/>
    <col min="14086" max="14089" width="13.6640625" style="68" customWidth="1"/>
    <col min="14090" max="14090" width="13.88671875" style="68" customWidth="1"/>
    <col min="14091" max="14091" width="12.33203125" style="68" customWidth="1"/>
    <col min="14092" max="14330" width="8.88671875" style="68"/>
    <col min="14331" max="14331" width="7.44140625" style="68" customWidth="1"/>
    <col min="14332" max="14332" width="15" style="68" customWidth="1"/>
    <col min="14333" max="14333" width="36.109375" style="68" customWidth="1"/>
    <col min="14334" max="14334" width="18.33203125" style="68" customWidth="1"/>
    <col min="14335" max="14335" width="17.33203125" style="68" customWidth="1"/>
    <col min="14336" max="14336" width="19.5546875" style="68" customWidth="1"/>
    <col min="14337" max="14337" width="20.109375" style="68" customWidth="1"/>
    <col min="14338" max="14339" width="13.6640625" style="68" customWidth="1"/>
    <col min="14340" max="14341" width="13.5546875" style="68" customWidth="1"/>
    <col min="14342" max="14345" width="13.6640625" style="68" customWidth="1"/>
    <col min="14346" max="14346" width="13.88671875" style="68" customWidth="1"/>
    <col min="14347" max="14347" width="12.33203125" style="68" customWidth="1"/>
    <col min="14348" max="14586" width="8.88671875" style="68"/>
    <col min="14587" max="14587" width="7.44140625" style="68" customWidth="1"/>
    <col min="14588" max="14588" width="15" style="68" customWidth="1"/>
    <col min="14589" max="14589" width="36.109375" style="68" customWidth="1"/>
    <col min="14590" max="14590" width="18.33203125" style="68" customWidth="1"/>
    <col min="14591" max="14591" width="17.33203125" style="68" customWidth="1"/>
    <col min="14592" max="14592" width="19.5546875" style="68" customWidth="1"/>
    <col min="14593" max="14593" width="20.109375" style="68" customWidth="1"/>
    <col min="14594" max="14595" width="13.6640625" style="68" customWidth="1"/>
    <col min="14596" max="14597" width="13.5546875" style="68" customWidth="1"/>
    <col min="14598" max="14601" width="13.6640625" style="68" customWidth="1"/>
    <col min="14602" max="14602" width="13.88671875" style="68" customWidth="1"/>
    <col min="14603" max="14603" width="12.33203125" style="68" customWidth="1"/>
    <col min="14604" max="14842" width="8.88671875" style="68"/>
    <col min="14843" max="14843" width="7.44140625" style="68" customWidth="1"/>
    <col min="14844" max="14844" width="15" style="68" customWidth="1"/>
    <col min="14845" max="14845" width="36.109375" style="68" customWidth="1"/>
    <col min="14846" max="14846" width="18.33203125" style="68" customWidth="1"/>
    <col min="14847" max="14847" width="17.33203125" style="68" customWidth="1"/>
    <col min="14848" max="14848" width="19.5546875" style="68" customWidth="1"/>
    <col min="14849" max="14849" width="20.109375" style="68" customWidth="1"/>
    <col min="14850" max="14851" width="13.6640625" style="68" customWidth="1"/>
    <col min="14852" max="14853" width="13.5546875" style="68" customWidth="1"/>
    <col min="14854" max="14857" width="13.6640625" style="68" customWidth="1"/>
    <col min="14858" max="14858" width="13.88671875" style="68" customWidth="1"/>
    <col min="14859" max="14859" width="12.33203125" style="68" customWidth="1"/>
    <col min="14860" max="15098" width="8.88671875" style="68"/>
    <col min="15099" max="15099" width="7.44140625" style="68" customWidth="1"/>
    <col min="15100" max="15100" width="15" style="68" customWidth="1"/>
    <col min="15101" max="15101" width="36.109375" style="68" customWidth="1"/>
    <col min="15102" max="15102" width="18.33203125" style="68" customWidth="1"/>
    <col min="15103" max="15103" width="17.33203125" style="68" customWidth="1"/>
    <col min="15104" max="15104" width="19.5546875" style="68" customWidth="1"/>
    <col min="15105" max="15105" width="20.109375" style="68" customWidth="1"/>
    <col min="15106" max="15107" width="13.6640625" style="68" customWidth="1"/>
    <col min="15108" max="15109" width="13.5546875" style="68" customWidth="1"/>
    <col min="15110" max="15113" width="13.6640625" style="68" customWidth="1"/>
    <col min="15114" max="15114" width="13.88671875" style="68" customWidth="1"/>
    <col min="15115" max="15115" width="12.33203125" style="68" customWidth="1"/>
    <col min="15116" max="15354" width="8.88671875" style="68"/>
    <col min="15355" max="15355" width="7.44140625" style="68" customWidth="1"/>
    <col min="15356" max="15356" width="15" style="68" customWidth="1"/>
    <col min="15357" max="15357" width="36.109375" style="68" customWidth="1"/>
    <col min="15358" max="15358" width="18.33203125" style="68" customWidth="1"/>
    <col min="15359" max="15359" width="17.33203125" style="68" customWidth="1"/>
    <col min="15360" max="15360" width="19.5546875" style="68" customWidth="1"/>
    <col min="15361" max="15361" width="20.109375" style="68" customWidth="1"/>
    <col min="15362" max="15363" width="13.6640625" style="68" customWidth="1"/>
    <col min="15364" max="15365" width="13.5546875" style="68" customWidth="1"/>
    <col min="15366" max="15369" width="13.6640625" style="68" customWidth="1"/>
    <col min="15370" max="15370" width="13.88671875" style="68" customWidth="1"/>
    <col min="15371" max="15371" width="12.33203125" style="68" customWidth="1"/>
    <col min="15372" max="15610" width="8.88671875" style="68"/>
    <col min="15611" max="15611" width="7.44140625" style="68" customWidth="1"/>
    <col min="15612" max="15612" width="15" style="68" customWidth="1"/>
    <col min="15613" max="15613" width="36.109375" style="68" customWidth="1"/>
    <col min="15614" max="15614" width="18.33203125" style="68" customWidth="1"/>
    <col min="15615" max="15615" width="17.33203125" style="68" customWidth="1"/>
    <col min="15616" max="15616" width="19.5546875" style="68" customWidth="1"/>
    <col min="15617" max="15617" width="20.109375" style="68" customWidth="1"/>
    <col min="15618" max="15619" width="13.6640625" style="68" customWidth="1"/>
    <col min="15620" max="15621" width="13.5546875" style="68" customWidth="1"/>
    <col min="15622" max="15625" width="13.6640625" style="68" customWidth="1"/>
    <col min="15626" max="15626" width="13.88671875" style="68" customWidth="1"/>
    <col min="15627" max="15627" width="12.33203125" style="68" customWidth="1"/>
    <col min="15628" max="15866" width="8.88671875" style="68"/>
    <col min="15867" max="15867" width="7.44140625" style="68" customWidth="1"/>
    <col min="15868" max="15868" width="15" style="68" customWidth="1"/>
    <col min="15869" max="15869" width="36.109375" style="68" customWidth="1"/>
    <col min="15870" max="15870" width="18.33203125" style="68" customWidth="1"/>
    <col min="15871" max="15871" width="17.33203125" style="68" customWidth="1"/>
    <col min="15872" max="15872" width="19.5546875" style="68" customWidth="1"/>
    <col min="15873" max="15873" width="20.109375" style="68" customWidth="1"/>
    <col min="15874" max="15875" width="13.6640625" style="68" customWidth="1"/>
    <col min="15876" max="15877" width="13.5546875" style="68" customWidth="1"/>
    <col min="15878" max="15881" width="13.6640625" style="68" customWidth="1"/>
    <col min="15882" max="15882" width="13.88671875" style="68" customWidth="1"/>
    <col min="15883" max="15883" width="12.33203125" style="68" customWidth="1"/>
    <col min="15884" max="16122" width="8.88671875" style="68"/>
    <col min="16123" max="16123" width="7.44140625" style="68" customWidth="1"/>
    <col min="16124" max="16124" width="15" style="68" customWidth="1"/>
    <col min="16125" max="16125" width="36.109375" style="68" customWidth="1"/>
    <col min="16126" max="16126" width="18.33203125" style="68" customWidth="1"/>
    <col min="16127" max="16127" width="17.33203125" style="68" customWidth="1"/>
    <col min="16128" max="16128" width="19.5546875" style="68" customWidth="1"/>
    <col min="16129" max="16129" width="20.109375" style="68" customWidth="1"/>
    <col min="16130" max="16131" width="13.6640625" style="68" customWidth="1"/>
    <col min="16132" max="16133" width="13.5546875" style="68" customWidth="1"/>
    <col min="16134" max="16137" width="13.6640625" style="68" customWidth="1"/>
    <col min="16138" max="16138" width="13.88671875" style="68" customWidth="1"/>
    <col min="16139" max="16139" width="12.33203125" style="68" customWidth="1"/>
    <col min="16140" max="16384" width="8.88671875" style="68"/>
  </cols>
  <sheetData>
    <row r="1" spans="1:76" ht="15" customHeight="1" x14ac:dyDescent="0.25">
      <c r="A1" s="69"/>
      <c r="B1" s="69"/>
      <c r="C1" s="69"/>
      <c r="D1" s="69"/>
      <c r="E1" s="69"/>
      <c r="F1" s="69"/>
      <c r="G1" s="69"/>
      <c r="H1" s="169" t="s">
        <v>1020</v>
      </c>
      <c r="I1" s="169"/>
      <c r="J1" s="169"/>
      <c r="K1" s="169"/>
      <c r="L1" s="169"/>
      <c r="M1" s="169"/>
      <c r="N1" s="169"/>
      <c r="O1" s="169"/>
      <c r="P1" s="169"/>
    </row>
    <row r="2" spans="1:76" x14ac:dyDescent="0.25">
      <c r="A2" s="69"/>
      <c r="B2" s="69"/>
      <c r="C2" s="69"/>
      <c r="D2" s="69"/>
      <c r="E2" s="69"/>
      <c r="F2" s="69"/>
      <c r="G2" s="69"/>
      <c r="H2" s="169"/>
      <c r="I2" s="169"/>
      <c r="J2" s="169"/>
      <c r="K2" s="169"/>
      <c r="L2" s="169"/>
      <c r="M2" s="169"/>
      <c r="N2" s="169"/>
      <c r="O2" s="169"/>
      <c r="P2" s="169"/>
    </row>
    <row r="3" spans="1:76" x14ac:dyDescent="0.25">
      <c r="A3" s="71"/>
      <c r="B3" s="69"/>
      <c r="C3" s="69"/>
      <c r="D3" s="69"/>
      <c r="E3" s="69"/>
      <c r="F3" s="69"/>
      <c r="G3" s="69"/>
      <c r="H3" s="169"/>
      <c r="I3" s="169"/>
      <c r="J3" s="169"/>
      <c r="K3" s="169"/>
      <c r="L3" s="169"/>
      <c r="M3" s="169"/>
      <c r="N3" s="169"/>
      <c r="O3" s="169"/>
      <c r="P3" s="169"/>
    </row>
    <row r="4" spans="1:76" ht="18" thickBot="1" x14ac:dyDescent="0.3">
      <c r="A4" s="178" t="s">
        <v>658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</row>
    <row r="5" spans="1:76" ht="15.75" customHeight="1" x14ac:dyDescent="0.25">
      <c r="A5" s="212" t="s">
        <v>659</v>
      </c>
      <c r="B5" s="197" t="s">
        <v>660</v>
      </c>
      <c r="C5" s="197"/>
      <c r="D5" s="197" t="s">
        <v>661</v>
      </c>
      <c r="E5" s="197" t="s">
        <v>662</v>
      </c>
      <c r="F5" s="197" t="s">
        <v>663</v>
      </c>
      <c r="G5" s="197" t="s">
        <v>664</v>
      </c>
      <c r="H5" s="199" t="s">
        <v>665</v>
      </c>
      <c r="I5" s="200"/>
      <c r="J5" s="200"/>
      <c r="K5" s="200"/>
      <c r="L5" s="200"/>
      <c r="M5" s="200"/>
      <c r="N5" s="200"/>
      <c r="O5" s="201"/>
      <c r="P5" s="202" t="s">
        <v>666</v>
      </c>
    </row>
    <row r="6" spans="1:76" ht="30" x14ac:dyDescent="0.25">
      <c r="A6" s="213"/>
      <c r="B6" s="198"/>
      <c r="C6" s="198"/>
      <c r="D6" s="198"/>
      <c r="E6" s="198"/>
      <c r="F6" s="198"/>
      <c r="G6" s="198"/>
      <c r="H6" s="129">
        <v>2026</v>
      </c>
      <c r="I6" s="129">
        <v>2027</v>
      </c>
      <c r="J6" s="129">
        <v>2028</v>
      </c>
      <c r="K6" s="129">
        <v>2029</v>
      </c>
      <c r="L6" s="129">
        <v>2030</v>
      </c>
      <c r="M6" s="129">
        <v>2031</v>
      </c>
      <c r="N6" s="129">
        <v>2032</v>
      </c>
      <c r="O6" s="129" t="s">
        <v>667</v>
      </c>
      <c r="P6" s="203"/>
    </row>
    <row r="7" spans="1:76" ht="15.75" customHeight="1" x14ac:dyDescent="0.25">
      <c r="A7" s="204" t="s">
        <v>668</v>
      </c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6"/>
    </row>
    <row r="8" spans="1:76" s="76" customFormat="1" ht="30" x14ac:dyDescent="0.25">
      <c r="A8" s="139" t="s">
        <v>669</v>
      </c>
      <c r="B8" s="73" t="s">
        <v>670</v>
      </c>
      <c r="C8" s="73" t="s">
        <v>1040</v>
      </c>
      <c r="D8" s="72" t="s">
        <v>671</v>
      </c>
      <c r="E8" s="72" t="s">
        <v>672</v>
      </c>
      <c r="F8" s="74">
        <v>46789</v>
      </c>
      <c r="G8" s="75">
        <v>27438</v>
      </c>
      <c r="H8" s="130">
        <v>7355.2199999999993</v>
      </c>
      <c r="I8" s="130">
        <v>7221.2300000000005</v>
      </c>
      <c r="J8" s="130">
        <v>6976.67</v>
      </c>
      <c r="K8" s="130">
        <v>6727.1200000000008</v>
      </c>
      <c r="L8" s="130">
        <v>1656.47</v>
      </c>
      <c r="M8" s="130">
        <v>0</v>
      </c>
      <c r="N8" s="130">
        <v>0</v>
      </c>
      <c r="O8" s="130">
        <v>0</v>
      </c>
      <c r="P8" s="140">
        <f t="shared" ref="P8:P71" si="0">SUM(H8:O8)</f>
        <v>29936.710000000006</v>
      </c>
      <c r="Q8" s="70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</row>
    <row r="9" spans="1:76" s="76" customFormat="1" ht="45" x14ac:dyDescent="0.25">
      <c r="A9" s="139" t="s">
        <v>673</v>
      </c>
      <c r="B9" s="73" t="s">
        <v>670</v>
      </c>
      <c r="C9" s="73" t="s">
        <v>1041</v>
      </c>
      <c r="D9" s="72" t="s">
        <v>674</v>
      </c>
      <c r="E9" s="72" t="s">
        <v>675</v>
      </c>
      <c r="F9" s="74">
        <v>56260</v>
      </c>
      <c r="G9" s="75">
        <v>44954</v>
      </c>
      <c r="H9" s="130">
        <v>3112.79</v>
      </c>
      <c r="I9" s="130">
        <v>3241.97</v>
      </c>
      <c r="J9" s="130">
        <v>3186.51</v>
      </c>
      <c r="K9" s="130">
        <v>3124.58</v>
      </c>
      <c r="L9" s="130">
        <v>3065.96</v>
      </c>
      <c r="M9" s="130">
        <v>3007.4100000000003</v>
      </c>
      <c r="N9" s="130">
        <v>2951.5899999999997</v>
      </c>
      <c r="O9" s="130">
        <v>38716.86</v>
      </c>
      <c r="P9" s="140">
        <f t="shared" si="0"/>
        <v>60407.67</v>
      </c>
      <c r="Q9" s="70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</row>
    <row r="10" spans="1:76" s="76" customFormat="1" ht="45" x14ac:dyDescent="0.25">
      <c r="A10" s="139" t="s">
        <v>676</v>
      </c>
      <c r="B10" s="73" t="s">
        <v>670</v>
      </c>
      <c r="C10" s="73" t="s">
        <v>1042</v>
      </c>
      <c r="D10" s="72" t="s">
        <v>677</v>
      </c>
      <c r="E10" s="72" t="s">
        <v>678</v>
      </c>
      <c r="F10" s="74">
        <v>65000</v>
      </c>
      <c r="G10" s="75">
        <v>35160</v>
      </c>
      <c r="H10" s="130">
        <v>3225.09</v>
      </c>
      <c r="I10" s="130">
        <v>3306.83</v>
      </c>
      <c r="J10" s="130">
        <v>3239.56</v>
      </c>
      <c r="K10" s="130">
        <v>3167.5400000000004</v>
      </c>
      <c r="L10" s="130">
        <v>3098.02</v>
      </c>
      <c r="M10" s="130">
        <v>3028.6</v>
      </c>
      <c r="N10" s="130">
        <v>2960.9</v>
      </c>
      <c r="O10" s="130">
        <v>21173.700000000004</v>
      </c>
      <c r="P10" s="140">
        <f t="shared" si="0"/>
        <v>43200.240000000005</v>
      </c>
      <c r="Q10" s="70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</row>
    <row r="11" spans="1:76" s="76" customFormat="1" ht="45" x14ac:dyDescent="0.25">
      <c r="A11" s="139" t="s">
        <v>679</v>
      </c>
      <c r="B11" s="73" t="s">
        <v>670</v>
      </c>
      <c r="C11" s="73" t="s">
        <v>1043</v>
      </c>
      <c r="D11" s="72" t="s">
        <v>677</v>
      </c>
      <c r="E11" s="72" t="s">
        <v>678</v>
      </c>
      <c r="F11" s="74">
        <v>75000</v>
      </c>
      <c r="G11" s="75">
        <v>31500</v>
      </c>
      <c r="H11" s="130">
        <v>2901.8599999999997</v>
      </c>
      <c r="I11" s="130">
        <v>2962.5999999999995</v>
      </c>
      <c r="J11" s="130">
        <v>2902.35</v>
      </c>
      <c r="K11" s="130">
        <v>2837.82</v>
      </c>
      <c r="L11" s="130">
        <v>2775.52</v>
      </c>
      <c r="M11" s="130">
        <v>2713.3100000000004</v>
      </c>
      <c r="N11" s="130">
        <v>2652.6800000000003</v>
      </c>
      <c r="O11" s="130">
        <v>18969.569999999996</v>
      </c>
      <c r="P11" s="140">
        <f t="shared" si="0"/>
        <v>38715.709999999992</v>
      </c>
      <c r="Q11" s="70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</row>
    <row r="12" spans="1:76" s="76" customFormat="1" ht="30" x14ac:dyDescent="0.25">
      <c r="A12" s="139" t="s">
        <v>680</v>
      </c>
      <c r="B12" s="73" t="s">
        <v>670</v>
      </c>
      <c r="C12" s="73" t="s">
        <v>1044</v>
      </c>
      <c r="D12" s="72" t="s">
        <v>681</v>
      </c>
      <c r="E12" s="72" t="s">
        <v>682</v>
      </c>
      <c r="F12" s="74">
        <v>3783184</v>
      </c>
      <c r="G12" s="75">
        <v>2384293.9900000002</v>
      </c>
      <c r="H12" s="130">
        <v>285658.82</v>
      </c>
      <c r="I12" s="130">
        <v>279485.55</v>
      </c>
      <c r="J12" s="130">
        <v>258236.45</v>
      </c>
      <c r="K12" s="130">
        <v>248139.68</v>
      </c>
      <c r="L12" s="130">
        <v>238452.76</v>
      </c>
      <c r="M12" s="130">
        <v>232711.9</v>
      </c>
      <c r="N12" s="130">
        <v>227075.22999999998</v>
      </c>
      <c r="O12" s="130">
        <v>1044638.72</v>
      </c>
      <c r="P12" s="140">
        <f t="shared" si="0"/>
        <v>2814399.11</v>
      </c>
      <c r="Q12" s="70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</row>
    <row r="13" spans="1:76" s="76" customFormat="1" ht="30" x14ac:dyDescent="0.25">
      <c r="A13" s="139" t="s">
        <v>683</v>
      </c>
      <c r="B13" s="73" t="s">
        <v>670</v>
      </c>
      <c r="C13" s="73" t="s">
        <v>1045</v>
      </c>
      <c r="D13" s="72" t="s">
        <v>684</v>
      </c>
      <c r="E13" s="72" t="s">
        <v>685</v>
      </c>
      <c r="F13" s="74">
        <v>400000</v>
      </c>
      <c r="G13" s="75">
        <v>47060</v>
      </c>
      <c r="H13" s="130">
        <v>47115.48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0">
        <v>0</v>
      </c>
      <c r="P13" s="140">
        <f t="shared" si="0"/>
        <v>47115.48</v>
      </c>
      <c r="Q13" s="70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</row>
    <row r="14" spans="1:76" s="76" customFormat="1" ht="30" x14ac:dyDescent="0.25">
      <c r="A14" s="139" t="s">
        <v>686</v>
      </c>
      <c r="B14" s="73" t="s">
        <v>670</v>
      </c>
      <c r="C14" s="73" t="s">
        <v>1046</v>
      </c>
      <c r="D14" s="72" t="s">
        <v>687</v>
      </c>
      <c r="E14" s="72" t="s">
        <v>688</v>
      </c>
      <c r="F14" s="74">
        <v>37794</v>
      </c>
      <c r="G14" s="75">
        <v>15271.63</v>
      </c>
      <c r="H14" s="130">
        <v>3032</v>
      </c>
      <c r="I14" s="130">
        <v>3018.11</v>
      </c>
      <c r="J14" s="130">
        <v>2939.91</v>
      </c>
      <c r="K14" s="130">
        <v>2860.32</v>
      </c>
      <c r="L14" s="130">
        <v>2781.52</v>
      </c>
      <c r="M14" s="130">
        <v>2035.0699999999997</v>
      </c>
      <c r="N14" s="130">
        <v>0</v>
      </c>
      <c r="O14" s="130">
        <v>0</v>
      </c>
      <c r="P14" s="140">
        <f t="shared" si="0"/>
        <v>16666.93</v>
      </c>
      <c r="Q14" s="70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</row>
    <row r="15" spans="1:76" s="76" customFormat="1" ht="45" x14ac:dyDescent="0.25">
      <c r="A15" s="139" t="s">
        <v>689</v>
      </c>
      <c r="B15" s="73" t="s">
        <v>670</v>
      </c>
      <c r="C15" s="73" t="s">
        <v>1047</v>
      </c>
      <c r="D15" s="72" t="s">
        <v>687</v>
      </c>
      <c r="E15" s="72" t="s">
        <v>690</v>
      </c>
      <c r="F15" s="74">
        <v>426584</v>
      </c>
      <c r="G15" s="75">
        <v>283122.46000000002</v>
      </c>
      <c r="H15" s="130">
        <v>25082.46</v>
      </c>
      <c r="I15" s="130">
        <v>25763.609999999997</v>
      </c>
      <c r="J15" s="130">
        <v>25248.85</v>
      </c>
      <c r="K15" s="130">
        <v>24695.350000000002</v>
      </c>
      <c r="L15" s="130">
        <v>24161.94</v>
      </c>
      <c r="M15" s="130">
        <v>23629.250000000004</v>
      </c>
      <c r="N15" s="130">
        <v>23111.22</v>
      </c>
      <c r="O15" s="130">
        <v>179289.85000000003</v>
      </c>
      <c r="P15" s="140">
        <f t="shared" si="0"/>
        <v>350982.53</v>
      </c>
      <c r="Q15" s="70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</row>
    <row r="16" spans="1:76" s="76" customFormat="1" ht="60" x14ac:dyDescent="0.25">
      <c r="A16" s="139" t="s">
        <v>691</v>
      </c>
      <c r="B16" s="73" t="s">
        <v>670</v>
      </c>
      <c r="C16" s="73" t="s">
        <v>692</v>
      </c>
      <c r="D16" s="72" t="s">
        <v>693</v>
      </c>
      <c r="E16" s="72" t="s">
        <v>694</v>
      </c>
      <c r="F16" s="74">
        <v>105805</v>
      </c>
      <c r="G16" s="75">
        <v>48282</v>
      </c>
      <c r="H16" s="130">
        <v>8694.89</v>
      </c>
      <c r="I16" s="131">
        <v>8606.0400000000009</v>
      </c>
      <c r="J16" s="130">
        <v>8387.7999999999993</v>
      </c>
      <c r="K16" s="130">
        <v>8164.6900000000005</v>
      </c>
      <c r="L16" s="130">
        <v>7944.35</v>
      </c>
      <c r="M16" s="130">
        <v>7724.28</v>
      </c>
      <c r="N16" s="130">
        <v>3787.5</v>
      </c>
      <c r="O16" s="130">
        <v>0</v>
      </c>
      <c r="P16" s="140">
        <f t="shared" si="0"/>
        <v>53309.549999999996</v>
      </c>
      <c r="Q16" s="70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</row>
    <row r="17" spans="1:76" s="76" customFormat="1" ht="45" x14ac:dyDescent="0.25">
      <c r="A17" s="139" t="s">
        <v>695</v>
      </c>
      <c r="B17" s="73" t="s">
        <v>670</v>
      </c>
      <c r="C17" s="73" t="s">
        <v>1122</v>
      </c>
      <c r="D17" s="72" t="s">
        <v>693</v>
      </c>
      <c r="E17" s="72" t="s">
        <v>694</v>
      </c>
      <c r="F17" s="74">
        <v>93510</v>
      </c>
      <c r="G17" s="75">
        <v>42666</v>
      </c>
      <c r="H17" s="132">
        <v>7683.5399999999991</v>
      </c>
      <c r="I17" s="133">
        <v>7605.0099999999993</v>
      </c>
      <c r="J17" s="134">
        <v>7412.14</v>
      </c>
      <c r="K17" s="130">
        <v>7215.0099999999993</v>
      </c>
      <c r="L17" s="130">
        <v>7020.28</v>
      </c>
      <c r="M17" s="130">
        <v>6825.81</v>
      </c>
      <c r="N17" s="130">
        <v>3346.96</v>
      </c>
      <c r="O17" s="130">
        <v>0</v>
      </c>
      <c r="P17" s="140">
        <f t="shared" si="0"/>
        <v>47108.749999999993</v>
      </c>
      <c r="Q17" s="70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</row>
    <row r="18" spans="1:76" s="76" customFormat="1" ht="45" x14ac:dyDescent="0.25">
      <c r="A18" s="139" t="s">
        <v>696</v>
      </c>
      <c r="B18" s="73" t="s">
        <v>670</v>
      </c>
      <c r="C18" s="73" t="s">
        <v>1048</v>
      </c>
      <c r="D18" s="72" t="s">
        <v>697</v>
      </c>
      <c r="E18" s="72" t="s">
        <v>698</v>
      </c>
      <c r="F18" s="74">
        <v>782000</v>
      </c>
      <c r="G18" s="75">
        <v>684406.4</v>
      </c>
      <c r="H18" s="130">
        <v>84044.150000000009</v>
      </c>
      <c r="I18" s="141">
        <v>85753.66</v>
      </c>
      <c r="J18" s="130">
        <v>83597.61</v>
      </c>
      <c r="K18" s="130">
        <v>81345.040000000008</v>
      </c>
      <c r="L18" s="130">
        <v>79143.73</v>
      </c>
      <c r="M18" s="130">
        <v>76945.439999999988</v>
      </c>
      <c r="N18" s="130">
        <v>74775.8</v>
      </c>
      <c r="O18" s="130">
        <v>244352.09</v>
      </c>
      <c r="P18" s="140">
        <f t="shared" si="0"/>
        <v>809957.5199999999</v>
      </c>
      <c r="Q18" s="70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</row>
    <row r="19" spans="1:76" s="76" customFormat="1" ht="30" x14ac:dyDescent="0.25">
      <c r="A19" s="139" t="s">
        <v>699</v>
      </c>
      <c r="B19" s="73" t="s">
        <v>670</v>
      </c>
      <c r="C19" s="73" t="s">
        <v>1049</v>
      </c>
      <c r="D19" s="72" t="s">
        <v>700</v>
      </c>
      <c r="E19" s="72" t="s">
        <v>701</v>
      </c>
      <c r="F19" s="74">
        <v>574582</v>
      </c>
      <c r="G19" s="75">
        <v>184655.73</v>
      </c>
      <c r="H19" s="130">
        <v>45728.420000000006</v>
      </c>
      <c r="I19" s="130">
        <v>45109.07</v>
      </c>
      <c r="J19" s="130">
        <v>43896.670000000006</v>
      </c>
      <c r="K19" s="130">
        <v>42670.94</v>
      </c>
      <c r="L19" s="130">
        <v>20938.519999999997</v>
      </c>
      <c r="M19" s="130">
        <v>0</v>
      </c>
      <c r="N19" s="130">
        <v>0</v>
      </c>
      <c r="O19" s="130">
        <v>0</v>
      </c>
      <c r="P19" s="140">
        <f t="shared" si="0"/>
        <v>198343.62</v>
      </c>
      <c r="Q19" s="70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</row>
    <row r="20" spans="1:76" s="76" customFormat="1" ht="30" x14ac:dyDescent="0.25">
      <c r="A20" s="139" t="s">
        <v>702</v>
      </c>
      <c r="B20" s="73" t="s">
        <v>670</v>
      </c>
      <c r="C20" s="73" t="s">
        <v>1050</v>
      </c>
      <c r="D20" s="72" t="s">
        <v>703</v>
      </c>
      <c r="E20" s="72" t="s">
        <v>704</v>
      </c>
      <c r="F20" s="74">
        <v>6355406</v>
      </c>
      <c r="G20" s="75">
        <v>4057970.02</v>
      </c>
      <c r="H20" s="130">
        <v>374357.81</v>
      </c>
      <c r="I20" s="130">
        <v>370984.68</v>
      </c>
      <c r="J20" s="130">
        <v>369745.24</v>
      </c>
      <c r="K20" s="130">
        <v>361564.44999999995</v>
      </c>
      <c r="L20" s="130">
        <v>353670.19999999995</v>
      </c>
      <c r="M20" s="130">
        <v>345786.78</v>
      </c>
      <c r="N20" s="130">
        <v>338108.85</v>
      </c>
      <c r="O20" s="130">
        <v>2486742.5299999998</v>
      </c>
      <c r="P20" s="140">
        <f t="shared" si="0"/>
        <v>5000960.54</v>
      </c>
      <c r="Q20" s="70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</row>
    <row r="21" spans="1:76" s="76" customFormat="1" ht="60" x14ac:dyDescent="0.25">
      <c r="A21" s="139" t="s">
        <v>705</v>
      </c>
      <c r="B21" s="73" t="s">
        <v>670</v>
      </c>
      <c r="C21" s="73" t="s">
        <v>1036</v>
      </c>
      <c r="D21" s="72" t="s">
        <v>706</v>
      </c>
      <c r="E21" s="72" t="s">
        <v>707</v>
      </c>
      <c r="F21" s="74">
        <v>296240</v>
      </c>
      <c r="G21" s="75">
        <v>173751.06</v>
      </c>
      <c r="H21" s="130">
        <v>18438.46</v>
      </c>
      <c r="I21" s="130">
        <v>18582.510000000002</v>
      </c>
      <c r="J21" s="130">
        <v>18180.780000000002</v>
      </c>
      <c r="K21" s="130">
        <v>17756.420000000002</v>
      </c>
      <c r="L21" s="130">
        <v>17343.940000000002</v>
      </c>
      <c r="M21" s="130">
        <v>16932.030000000002</v>
      </c>
      <c r="N21" s="130">
        <v>16527.73</v>
      </c>
      <c r="O21" s="130">
        <v>83451.649999999994</v>
      </c>
      <c r="P21" s="140">
        <f t="shared" si="0"/>
        <v>207213.52</v>
      </c>
      <c r="Q21" s="70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</row>
    <row r="22" spans="1:76" s="76" customFormat="1" ht="60" x14ac:dyDescent="0.25">
      <c r="A22" s="139" t="s">
        <v>708</v>
      </c>
      <c r="B22" s="73" t="s">
        <v>670</v>
      </c>
      <c r="C22" s="73" t="s">
        <v>1051</v>
      </c>
      <c r="D22" s="72" t="s">
        <v>709</v>
      </c>
      <c r="E22" s="72" t="s">
        <v>710</v>
      </c>
      <c r="F22" s="74">
        <v>343744</v>
      </c>
      <c r="G22" s="75">
        <v>254817.84</v>
      </c>
      <c r="H22" s="130">
        <v>33482.559999999998</v>
      </c>
      <c r="I22" s="130">
        <v>34303.979999999996</v>
      </c>
      <c r="J22" s="130">
        <v>33371.31</v>
      </c>
      <c r="K22" s="130">
        <v>32400.880000000001</v>
      </c>
      <c r="L22" s="130">
        <v>31450.63</v>
      </c>
      <c r="M22" s="130">
        <v>30501.67</v>
      </c>
      <c r="N22" s="130">
        <v>29563.119999999999</v>
      </c>
      <c r="O22" s="130">
        <v>76367</v>
      </c>
      <c r="P22" s="140">
        <f t="shared" si="0"/>
        <v>301441.14999999997</v>
      </c>
      <c r="Q22" s="70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</row>
    <row r="23" spans="1:76" s="76" customFormat="1" ht="30" x14ac:dyDescent="0.25">
      <c r="A23" s="139" t="s">
        <v>711</v>
      </c>
      <c r="B23" s="73" t="s">
        <v>670</v>
      </c>
      <c r="C23" s="73" t="s">
        <v>1052</v>
      </c>
      <c r="D23" s="72" t="s">
        <v>709</v>
      </c>
      <c r="E23" s="72" t="s">
        <v>710</v>
      </c>
      <c r="F23" s="74">
        <v>657700</v>
      </c>
      <c r="G23" s="75">
        <v>526685.25</v>
      </c>
      <c r="H23" s="130">
        <v>69204.67</v>
      </c>
      <c r="I23" s="130">
        <v>70902.5</v>
      </c>
      <c r="J23" s="130">
        <v>68974.78</v>
      </c>
      <c r="K23" s="130">
        <v>66969.010000000009</v>
      </c>
      <c r="L23" s="130">
        <v>65004.94</v>
      </c>
      <c r="M23" s="130">
        <v>63043.56</v>
      </c>
      <c r="N23" s="130">
        <v>61103.729999999996</v>
      </c>
      <c r="O23" s="130">
        <v>157849.34</v>
      </c>
      <c r="P23" s="140">
        <f t="shared" si="0"/>
        <v>623052.52999999991</v>
      </c>
      <c r="Q23" s="70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</row>
    <row r="24" spans="1:76" s="76" customFormat="1" ht="90" x14ac:dyDescent="0.25">
      <c r="A24" s="139" t="s">
        <v>712</v>
      </c>
      <c r="B24" s="73" t="s">
        <v>670</v>
      </c>
      <c r="C24" s="73" t="s">
        <v>1053</v>
      </c>
      <c r="D24" s="72" t="s">
        <v>713</v>
      </c>
      <c r="E24" s="72" t="s">
        <v>714</v>
      </c>
      <c r="F24" s="74">
        <v>13834742</v>
      </c>
      <c r="G24" s="75">
        <v>11317783.92</v>
      </c>
      <c r="H24" s="130">
        <v>919735.71000000008</v>
      </c>
      <c r="I24" s="130">
        <v>915824.22</v>
      </c>
      <c r="J24" s="130">
        <v>917051.58</v>
      </c>
      <c r="K24" s="130">
        <v>897834.73</v>
      </c>
      <c r="L24" s="130">
        <v>879436.93</v>
      </c>
      <c r="M24" s="130">
        <v>861064.35000000009</v>
      </c>
      <c r="N24" s="130">
        <v>843321.83</v>
      </c>
      <c r="O24" s="130">
        <v>8213493.4200000018</v>
      </c>
      <c r="P24" s="140">
        <f t="shared" si="0"/>
        <v>14447762.770000001</v>
      </c>
      <c r="Q24" s="70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</row>
    <row r="25" spans="1:76" s="76" customFormat="1" ht="45" x14ac:dyDescent="0.25">
      <c r="A25" s="139" t="s">
        <v>715</v>
      </c>
      <c r="B25" s="73" t="s">
        <v>670</v>
      </c>
      <c r="C25" s="73" t="s">
        <v>1054</v>
      </c>
      <c r="D25" s="72" t="s">
        <v>716</v>
      </c>
      <c r="E25" s="72" t="s">
        <v>717</v>
      </c>
      <c r="F25" s="74">
        <v>94383</v>
      </c>
      <c r="G25" s="75">
        <v>31464</v>
      </c>
      <c r="H25" s="130">
        <v>31732.78</v>
      </c>
      <c r="I25" s="130">
        <v>0</v>
      </c>
      <c r="J25" s="130">
        <v>0</v>
      </c>
      <c r="K25" s="130">
        <v>0</v>
      </c>
      <c r="L25" s="130">
        <v>0</v>
      </c>
      <c r="M25" s="130">
        <v>0</v>
      </c>
      <c r="N25" s="130">
        <v>0</v>
      </c>
      <c r="O25" s="130">
        <v>0</v>
      </c>
      <c r="P25" s="140">
        <f t="shared" si="0"/>
        <v>31732.78</v>
      </c>
      <c r="Q25" s="70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</row>
    <row r="26" spans="1:76" s="76" customFormat="1" ht="75" x14ac:dyDescent="0.25">
      <c r="A26" s="139" t="s">
        <v>718</v>
      </c>
      <c r="B26" s="73" t="s">
        <v>670</v>
      </c>
      <c r="C26" s="73" t="s">
        <v>1055</v>
      </c>
      <c r="D26" s="72" t="s">
        <v>716</v>
      </c>
      <c r="E26" s="72" t="s">
        <v>717</v>
      </c>
      <c r="F26" s="74">
        <v>83464</v>
      </c>
      <c r="G26" s="75">
        <v>27835</v>
      </c>
      <c r="H26" s="130">
        <v>6553.7999999999993</v>
      </c>
      <c r="I26" s="130">
        <v>6485.13</v>
      </c>
      <c r="J26" s="130">
        <v>6312.12</v>
      </c>
      <c r="K26" s="130">
        <v>6136.94</v>
      </c>
      <c r="L26" s="130">
        <v>4490.97</v>
      </c>
      <c r="M26" s="130">
        <v>0</v>
      </c>
      <c r="N26" s="130">
        <v>0</v>
      </c>
      <c r="O26" s="130">
        <v>0</v>
      </c>
      <c r="P26" s="140">
        <f t="shared" si="0"/>
        <v>29978.959999999999</v>
      </c>
      <c r="Q26" s="70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</row>
    <row r="27" spans="1:76" s="76" customFormat="1" ht="60" x14ac:dyDescent="0.25">
      <c r="A27" s="139" t="s">
        <v>719</v>
      </c>
      <c r="B27" s="73" t="s">
        <v>670</v>
      </c>
      <c r="C27" s="73" t="s">
        <v>1056</v>
      </c>
      <c r="D27" s="72" t="s">
        <v>720</v>
      </c>
      <c r="E27" s="72" t="s">
        <v>721</v>
      </c>
      <c r="F27" s="74">
        <v>380259</v>
      </c>
      <c r="G27" s="75">
        <v>249661.21</v>
      </c>
      <c r="H27" s="130">
        <v>34107.71</v>
      </c>
      <c r="I27" s="130">
        <v>34079.82</v>
      </c>
      <c r="J27" s="130">
        <v>33391.100000000006</v>
      </c>
      <c r="K27" s="130">
        <v>32552.25</v>
      </c>
      <c r="L27" s="130">
        <v>31729.19</v>
      </c>
      <c r="M27" s="130">
        <v>30907.26</v>
      </c>
      <c r="N27" s="130">
        <v>30092.66</v>
      </c>
      <c r="O27" s="130">
        <v>57673.37</v>
      </c>
      <c r="P27" s="140">
        <f t="shared" si="0"/>
        <v>284533.36000000004</v>
      </c>
      <c r="Q27" s="70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</row>
    <row r="28" spans="1:76" s="76" customFormat="1" ht="45" x14ac:dyDescent="0.25">
      <c r="A28" s="139" t="s">
        <v>722</v>
      </c>
      <c r="B28" s="77" t="s">
        <v>670</v>
      </c>
      <c r="C28" s="77" t="s">
        <v>1057</v>
      </c>
      <c r="D28" s="78" t="s">
        <v>723</v>
      </c>
      <c r="E28" s="78" t="s">
        <v>724</v>
      </c>
      <c r="F28" s="79">
        <v>2075170</v>
      </c>
      <c r="G28" s="80">
        <v>1627934.36</v>
      </c>
      <c r="H28" s="133">
        <v>127396.82</v>
      </c>
      <c r="I28" s="133">
        <v>129816.62</v>
      </c>
      <c r="J28" s="133">
        <v>128614.75000000001</v>
      </c>
      <c r="K28" s="133">
        <v>125954.43</v>
      </c>
      <c r="L28" s="133">
        <v>123412.5</v>
      </c>
      <c r="M28" s="133">
        <v>120874.04</v>
      </c>
      <c r="N28" s="133">
        <v>118427.86</v>
      </c>
      <c r="O28" s="133">
        <v>1221842.26</v>
      </c>
      <c r="P28" s="142">
        <f t="shared" si="0"/>
        <v>2096339.28</v>
      </c>
      <c r="Q28" s="70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</row>
    <row r="29" spans="1:76" s="76" customFormat="1" ht="60" x14ac:dyDescent="0.25">
      <c r="A29" s="139" t="s">
        <v>725</v>
      </c>
      <c r="B29" s="77" t="s">
        <v>670</v>
      </c>
      <c r="C29" s="77" t="s">
        <v>1058</v>
      </c>
      <c r="D29" s="78" t="s">
        <v>726</v>
      </c>
      <c r="E29" s="78" t="s">
        <v>727</v>
      </c>
      <c r="F29" s="79">
        <v>563348</v>
      </c>
      <c r="G29" s="80">
        <v>343124.31</v>
      </c>
      <c r="H29" s="133">
        <v>32984</v>
      </c>
      <c r="I29" s="133">
        <v>34455.67</v>
      </c>
      <c r="J29" s="133">
        <v>33635.96</v>
      </c>
      <c r="K29" s="133">
        <v>32756.99</v>
      </c>
      <c r="L29" s="133">
        <v>31908.83</v>
      </c>
      <c r="M29" s="133">
        <v>31061.82</v>
      </c>
      <c r="N29" s="133">
        <v>30236.91</v>
      </c>
      <c r="O29" s="133">
        <v>216958.08000000005</v>
      </c>
      <c r="P29" s="142">
        <f t="shared" si="0"/>
        <v>443998.26000000007</v>
      </c>
      <c r="Q29" s="70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</row>
    <row r="30" spans="1:76" s="76" customFormat="1" ht="30" x14ac:dyDescent="0.25">
      <c r="A30" s="139" t="s">
        <v>728</v>
      </c>
      <c r="B30" s="73" t="s">
        <v>670</v>
      </c>
      <c r="C30" s="73" t="s">
        <v>1059</v>
      </c>
      <c r="D30" s="72" t="s">
        <v>729</v>
      </c>
      <c r="E30" s="72" t="s">
        <v>730</v>
      </c>
      <c r="F30" s="74">
        <v>175924</v>
      </c>
      <c r="G30" s="75">
        <v>58653</v>
      </c>
      <c r="H30" s="130">
        <v>13788.330000000002</v>
      </c>
      <c r="I30" s="130">
        <v>13665.259999999998</v>
      </c>
      <c r="J30" s="130">
        <v>13300.69</v>
      </c>
      <c r="K30" s="130">
        <v>12931.59</v>
      </c>
      <c r="L30" s="130">
        <v>9470.5</v>
      </c>
      <c r="M30" s="130">
        <v>0</v>
      </c>
      <c r="N30" s="130">
        <v>0</v>
      </c>
      <c r="O30" s="130">
        <v>0</v>
      </c>
      <c r="P30" s="140">
        <f t="shared" si="0"/>
        <v>63156.369999999995</v>
      </c>
      <c r="Q30" s="70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</row>
    <row r="31" spans="1:76" s="76" customFormat="1" x14ac:dyDescent="0.25">
      <c r="A31" s="139" t="s">
        <v>731</v>
      </c>
      <c r="B31" s="73" t="s">
        <v>670</v>
      </c>
      <c r="C31" s="73" t="s">
        <v>1060</v>
      </c>
      <c r="D31" s="72" t="s">
        <v>729</v>
      </c>
      <c r="E31" s="72" t="s">
        <v>730</v>
      </c>
      <c r="F31" s="74">
        <v>33890</v>
      </c>
      <c r="G31" s="75">
        <v>11304.64</v>
      </c>
      <c r="H31" s="130">
        <v>2657.6099999999997</v>
      </c>
      <c r="I31" s="130">
        <v>2633.89</v>
      </c>
      <c r="J31" s="130">
        <v>2563.63</v>
      </c>
      <c r="K31" s="130">
        <v>2492.4699999999998</v>
      </c>
      <c r="L31" s="130">
        <v>1825.02</v>
      </c>
      <c r="M31" s="130">
        <v>0</v>
      </c>
      <c r="N31" s="130">
        <v>0</v>
      </c>
      <c r="O31" s="130">
        <v>0</v>
      </c>
      <c r="P31" s="140">
        <f t="shared" si="0"/>
        <v>12172.62</v>
      </c>
      <c r="Q31" s="70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</row>
    <row r="32" spans="1:76" s="76" customFormat="1" ht="60" x14ac:dyDescent="0.25">
      <c r="A32" s="139" t="s">
        <v>732</v>
      </c>
      <c r="B32" s="73" t="s">
        <v>670</v>
      </c>
      <c r="C32" s="73" t="s">
        <v>1061</v>
      </c>
      <c r="D32" s="72" t="s">
        <v>729</v>
      </c>
      <c r="E32" s="72" t="s">
        <v>730</v>
      </c>
      <c r="F32" s="74">
        <v>79130</v>
      </c>
      <c r="G32" s="75">
        <v>26391</v>
      </c>
      <c r="H32" s="130">
        <v>6204.09</v>
      </c>
      <c r="I32" s="130">
        <v>6148.69</v>
      </c>
      <c r="J32" s="130">
        <v>5984.66</v>
      </c>
      <c r="K32" s="130">
        <v>5818.579999999999</v>
      </c>
      <c r="L32" s="130">
        <v>4261.28</v>
      </c>
      <c r="M32" s="130">
        <v>0</v>
      </c>
      <c r="N32" s="130">
        <v>0</v>
      </c>
      <c r="O32" s="130">
        <v>0</v>
      </c>
      <c r="P32" s="140">
        <f t="shared" si="0"/>
        <v>28417.299999999996</v>
      </c>
      <c r="Q32" s="70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</row>
    <row r="33" spans="1:76" s="76" customFormat="1" ht="75" x14ac:dyDescent="0.25">
      <c r="A33" s="139" t="s">
        <v>733</v>
      </c>
      <c r="B33" s="73" t="s">
        <v>670</v>
      </c>
      <c r="C33" s="73" t="s">
        <v>1062</v>
      </c>
      <c r="D33" s="72" t="s">
        <v>734</v>
      </c>
      <c r="E33" s="72" t="s">
        <v>735</v>
      </c>
      <c r="F33" s="74">
        <v>142586</v>
      </c>
      <c r="G33" s="75">
        <v>64896</v>
      </c>
      <c r="H33" s="130">
        <v>11610.13</v>
      </c>
      <c r="I33" s="130">
        <v>11567.39</v>
      </c>
      <c r="J33" s="130">
        <v>11274.029999999999</v>
      </c>
      <c r="K33" s="130">
        <v>10974.21</v>
      </c>
      <c r="L33" s="130">
        <v>10678.02</v>
      </c>
      <c r="M33" s="130">
        <v>10382.220000000001</v>
      </c>
      <c r="N33" s="130">
        <v>5097.2900000000009</v>
      </c>
      <c r="O33" s="130">
        <v>0</v>
      </c>
      <c r="P33" s="140">
        <f t="shared" si="0"/>
        <v>71583.290000000008</v>
      </c>
      <c r="Q33" s="70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</row>
    <row r="34" spans="1:76" s="76" customFormat="1" ht="60" x14ac:dyDescent="0.25">
      <c r="A34" s="139" t="s">
        <v>736</v>
      </c>
      <c r="B34" s="73" t="s">
        <v>670</v>
      </c>
      <c r="C34" s="73" t="s">
        <v>1063</v>
      </c>
      <c r="D34" s="72" t="s">
        <v>734</v>
      </c>
      <c r="E34" s="72" t="s">
        <v>735</v>
      </c>
      <c r="F34" s="74">
        <v>105150</v>
      </c>
      <c r="G34" s="75">
        <v>47840</v>
      </c>
      <c r="H34" s="130">
        <v>8558.7199999999993</v>
      </c>
      <c r="I34" s="130">
        <v>8527.25</v>
      </c>
      <c r="J34" s="130">
        <v>8311</v>
      </c>
      <c r="K34" s="130">
        <v>8089.96</v>
      </c>
      <c r="L34" s="130">
        <v>7871.6</v>
      </c>
      <c r="M34" s="130">
        <v>7653.579999999999</v>
      </c>
      <c r="N34" s="130">
        <v>3757.64</v>
      </c>
      <c r="O34" s="130">
        <v>0</v>
      </c>
      <c r="P34" s="140">
        <f t="shared" si="0"/>
        <v>52769.75</v>
      </c>
      <c r="Q34" s="70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</row>
    <row r="35" spans="1:76" s="76" customFormat="1" ht="30" x14ac:dyDescent="0.25">
      <c r="A35" s="139" t="s">
        <v>737</v>
      </c>
      <c r="B35" s="73" t="s">
        <v>670</v>
      </c>
      <c r="C35" s="73" t="s">
        <v>1064</v>
      </c>
      <c r="D35" s="72" t="s">
        <v>738</v>
      </c>
      <c r="E35" s="72" t="s">
        <v>739</v>
      </c>
      <c r="F35" s="74">
        <v>48711</v>
      </c>
      <c r="G35" s="75">
        <v>20520</v>
      </c>
      <c r="H35" s="130">
        <v>3935.77</v>
      </c>
      <c r="I35" s="130">
        <v>3899.7599999999998</v>
      </c>
      <c r="J35" s="130">
        <v>3811.04</v>
      </c>
      <c r="K35" s="130">
        <v>3708.48</v>
      </c>
      <c r="L35" s="130">
        <v>3607.03</v>
      </c>
      <c r="M35" s="130">
        <v>3505.6899999999996</v>
      </c>
      <c r="N35" s="130">
        <v>3.48</v>
      </c>
      <c r="O35" s="130">
        <v>0</v>
      </c>
      <c r="P35" s="140">
        <f t="shared" si="0"/>
        <v>22471.249999999996</v>
      </c>
      <c r="Q35" s="70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</row>
    <row r="36" spans="1:76" s="76" customFormat="1" ht="30" customHeight="1" x14ac:dyDescent="0.25">
      <c r="A36" s="139" t="s">
        <v>740</v>
      </c>
      <c r="B36" s="73" t="s">
        <v>670</v>
      </c>
      <c r="C36" s="73" t="s">
        <v>1065</v>
      </c>
      <c r="D36" s="72" t="s">
        <v>738</v>
      </c>
      <c r="E36" s="72" t="s">
        <v>739</v>
      </c>
      <c r="F36" s="74">
        <v>85240</v>
      </c>
      <c r="G36" s="75">
        <v>35904</v>
      </c>
      <c r="H36" s="130">
        <v>6886.41</v>
      </c>
      <c r="I36" s="130">
        <v>6823.41</v>
      </c>
      <c r="J36" s="130">
        <v>6668.2000000000007</v>
      </c>
      <c r="K36" s="130">
        <v>6488.7199999999993</v>
      </c>
      <c r="L36" s="130">
        <v>6311.21</v>
      </c>
      <c r="M36" s="130">
        <v>6133.92</v>
      </c>
      <c r="N36" s="130">
        <v>6.08</v>
      </c>
      <c r="O36" s="130">
        <v>0</v>
      </c>
      <c r="P36" s="140">
        <f t="shared" si="0"/>
        <v>39317.949999999997</v>
      </c>
      <c r="Q36" s="70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</row>
    <row r="37" spans="1:76" s="76" customFormat="1" ht="45" x14ac:dyDescent="0.25">
      <c r="A37" s="139" t="s">
        <v>741</v>
      </c>
      <c r="B37" s="73" t="s">
        <v>670</v>
      </c>
      <c r="C37" s="73" t="s">
        <v>1066</v>
      </c>
      <c r="D37" s="72" t="s">
        <v>738</v>
      </c>
      <c r="E37" s="72" t="s">
        <v>739</v>
      </c>
      <c r="F37" s="74">
        <v>122911</v>
      </c>
      <c r="G37" s="75">
        <v>51768</v>
      </c>
      <c r="H37" s="130">
        <v>9929.1299999999992</v>
      </c>
      <c r="I37" s="130">
        <v>9838.34</v>
      </c>
      <c r="J37" s="130">
        <v>9614.51</v>
      </c>
      <c r="K37" s="130">
        <v>9355.74</v>
      </c>
      <c r="L37" s="130">
        <v>9099.7800000000007</v>
      </c>
      <c r="M37" s="130">
        <v>8844.17</v>
      </c>
      <c r="N37" s="130">
        <v>8.77</v>
      </c>
      <c r="O37" s="130">
        <v>0</v>
      </c>
      <c r="P37" s="140">
        <f t="shared" si="0"/>
        <v>56690.439999999995</v>
      </c>
      <c r="Q37" s="70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</row>
    <row r="38" spans="1:76" s="76" customFormat="1" ht="60" x14ac:dyDescent="0.25">
      <c r="A38" s="139" t="s">
        <v>742</v>
      </c>
      <c r="B38" s="73" t="s">
        <v>670</v>
      </c>
      <c r="C38" s="73" t="s">
        <v>1067</v>
      </c>
      <c r="D38" s="72" t="s">
        <v>743</v>
      </c>
      <c r="E38" s="72" t="s">
        <v>744</v>
      </c>
      <c r="F38" s="74">
        <v>37367</v>
      </c>
      <c r="G38" s="75">
        <v>12463.95</v>
      </c>
      <c r="H38" s="130">
        <v>2930.62</v>
      </c>
      <c r="I38" s="130">
        <v>2903.94</v>
      </c>
      <c r="J38" s="130">
        <v>2826.44</v>
      </c>
      <c r="K38" s="130">
        <v>2748.03</v>
      </c>
      <c r="L38" s="130">
        <v>2014.1299999999999</v>
      </c>
      <c r="M38" s="130">
        <v>0</v>
      </c>
      <c r="N38" s="130">
        <v>0</v>
      </c>
      <c r="O38" s="130">
        <v>0</v>
      </c>
      <c r="P38" s="140">
        <f t="shared" si="0"/>
        <v>13423.16</v>
      </c>
      <c r="Q38" s="70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</row>
    <row r="39" spans="1:76" s="76" customFormat="1" ht="45" x14ac:dyDescent="0.25">
      <c r="A39" s="139" t="s">
        <v>745</v>
      </c>
      <c r="B39" s="77" t="s">
        <v>670</v>
      </c>
      <c r="C39" s="77" t="s">
        <v>1068</v>
      </c>
      <c r="D39" s="78" t="s">
        <v>746</v>
      </c>
      <c r="E39" s="78" t="s">
        <v>739</v>
      </c>
      <c r="F39" s="79">
        <v>329605</v>
      </c>
      <c r="G39" s="80">
        <v>135960</v>
      </c>
      <c r="H39" s="133">
        <v>26082.78</v>
      </c>
      <c r="I39" s="133">
        <v>25828.57</v>
      </c>
      <c r="J39" s="133">
        <v>25250.900000000005</v>
      </c>
      <c r="K39" s="133">
        <v>24571.279999999999</v>
      </c>
      <c r="L39" s="133">
        <v>23899.05</v>
      </c>
      <c r="M39" s="133">
        <v>23227.71</v>
      </c>
      <c r="N39" s="133">
        <v>23.02</v>
      </c>
      <c r="O39" s="133">
        <v>0</v>
      </c>
      <c r="P39" s="142">
        <f t="shared" si="0"/>
        <v>148883.31</v>
      </c>
      <c r="Q39" s="70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</row>
    <row r="40" spans="1:76" s="76" customFormat="1" ht="45" x14ac:dyDescent="0.25">
      <c r="A40" s="139" t="s">
        <v>747</v>
      </c>
      <c r="B40" s="77" t="s">
        <v>670</v>
      </c>
      <c r="C40" s="77" t="s">
        <v>1069</v>
      </c>
      <c r="D40" s="78" t="s">
        <v>748</v>
      </c>
      <c r="E40" s="78" t="s">
        <v>749</v>
      </c>
      <c r="F40" s="79">
        <v>132520</v>
      </c>
      <c r="G40" s="80">
        <v>55800</v>
      </c>
      <c r="H40" s="133">
        <v>10764.029999999999</v>
      </c>
      <c r="I40" s="133">
        <v>10594.52</v>
      </c>
      <c r="J40" s="133">
        <v>10363.35</v>
      </c>
      <c r="K40" s="133">
        <v>10084.43</v>
      </c>
      <c r="L40" s="133">
        <v>9808.5400000000009</v>
      </c>
      <c r="M40" s="133">
        <v>9533.0300000000007</v>
      </c>
      <c r="N40" s="133">
        <v>15.49</v>
      </c>
      <c r="O40" s="133">
        <v>0</v>
      </c>
      <c r="P40" s="142">
        <f t="shared" si="0"/>
        <v>61163.39</v>
      </c>
      <c r="Q40" s="70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</row>
    <row r="41" spans="1:76" s="76" customFormat="1" ht="45" x14ac:dyDescent="0.25">
      <c r="A41" s="139" t="s">
        <v>750</v>
      </c>
      <c r="B41" s="77" t="s">
        <v>670</v>
      </c>
      <c r="C41" s="77" t="s">
        <v>1070</v>
      </c>
      <c r="D41" s="78" t="s">
        <v>748</v>
      </c>
      <c r="E41" s="78" t="s">
        <v>749</v>
      </c>
      <c r="F41" s="79">
        <v>271200</v>
      </c>
      <c r="G41" s="80">
        <v>112824</v>
      </c>
      <c r="H41" s="133">
        <v>21764.129999999997</v>
      </c>
      <c r="I41" s="133">
        <v>21421.41</v>
      </c>
      <c r="J41" s="133">
        <v>20954.010000000002</v>
      </c>
      <c r="K41" s="133">
        <v>20390.050000000003</v>
      </c>
      <c r="L41" s="133">
        <v>19832.199999999997</v>
      </c>
      <c r="M41" s="133">
        <v>19275.14</v>
      </c>
      <c r="N41" s="133">
        <v>31.33</v>
      </c>
      <c r="O41" s="133">
        <v>0</v>
      </c>
      <c r="P41" s="142">
        <f t="shared" si="0"/>
        <v>123668.27</v>
      </c>
      <c r="Q41" s="70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</row>
    <row r="42" spans="1:76" s="76" customFormat="1" ht="60" x14ac:dyDescent="0.25">
      <c r="A42" s="139" t="s">
        <v>751</v>
      </c>
      <c r="B42" s="77" t="s">
        <v>670</v>
      </c>
      <c r="C42" s="77" t="s">
        <v>1071</v>
      </c>
      <c r="D42" s="78" t="s">
        <v>752</v>
      </c>
      <c r="E42" s="78" t="s">
        <v>753</v>
      </c>
      <c r="F42" s="79">
        <v>105617</v>
      </c>
      <c r="G42" s="80">
        <v>37739.61</v>
      </c>
      <c r="H42" s="133">
        <v>8518.18</v>
      </c>
      <c r="I42" s="133">
        <v>8383.4400000000023</v>
      </c>
      <c r="J42" s="133">
        <v>8186.4699999999993</v>
      </c>
      <c r="K42" s="133">
        <v>7960.71</v>
      </c>
      <c r="L42" s="133">
        <v>7736.38</v>
      </c>
      <c r="M42" s="133">
        <v>12.270000000000001</v>
      </c>
      <c r="N42" s="133">
        <v>0</v>
      </c>
      <c r="O42" s="133">
        <v>0</v>
      </c>
      <c r="P42" s="142">
        <f t="shared" si="0"/>
        <v>40797.449999999997</v>
      </c>
      <c r="Q42" s="70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</row>
    <row r="43" spans="1:76" s="76" customFormat="1" ht="45" x14ac:dyDescent="0.25">
      <c r="A43" s="139" t="s">
        <v>754</v>
      </c>
      <c r="B43" s="77" t="s">
        <v>670</v>
      </c>
      <c r="C43" s="77" t="s">
        <v>1072</v>
      </c>
      <c r="D43" s="78" t="s">
        <v>752</v>
      </c>
      <c r="E43" s="78" t="s">
        <v>753</v>
      </c>
      <c r="F43" s="79">
        <v>23324</v>
      </c>
      <c r="G43" s="80">
        <v>8060</v>
      </c>
      <c r="H43" s="133">
        <v>1819.21</v>
      </c>
      <c r="I43" s="133">
        <v>1790.3999999999999</v>
      </c>
      <c r="J43" s="133">
        <v>1748.35</v>
      </c>
      <c r="K43" s="133">
        <v>1700.17</v>
      </c>
      <c r="L43" s="133">
        <v>1652.3100000000002</v>
      </c>
      <c r="M43" s="133">
        <v>2.62</v>
      </c>
      <c r="N43" s="133">
        <v>0</v>
      </c>
      <c r="O43" s="133">
        <v>0</v>
      </c>
      <c r="P43" s="142">
        <f t="shared" si="0"/>
        <v>8713.06</v>
      </c>
      <c r="Q43" s="70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</row>
    <row r="44" spans="1:76" s="76" customFormat="1" ht="45" x14ac:dyDescent="0.25">
      <c r="A44" s="139" t="s">
        <v>755</v>
      </c>
      <c r="B44" s="77" t="s">
        <v>670</v>
      </c>
      <c r="C44" s="77" t="s">
        <v>1073</v>
      </c>
      <c r="D44" s="78" t="s">
        <v>752</v>
      </c>
      <c r="E44" s="78" t="s">
        <v>753</v>
      </c>
      <c r="F44" s="79">
        <v>36207</v>
      </c>
      <c r="G44" s="80">
        <v>12500</v>
      </c>
      <c r="H44" s="133">
        <v>2821.3599999999997</v>
      </c>
      <c r="I44" s="133">
        <v>2776.71</v>
      </c>
      <c r="J44" s="133">
        <v>2711.47</v>
      </c>
      <c r="K44" s="133">
        <v>2636.7200000000003</v>
      </c>
      <c r="L44" s="133">
        <v>2562.54</v>
      </c>
      <c r="M44" s="133">
        <v>4.07</v>
      </c>
      <c r="N44" s="133">
        <v>0</v>
      </c>
      <c r="O44" s="133">
        <v>0</v>
      </c>
      <c r="P44" s="142">
        <f t="shared" si="0"/>
        <v>13512.869999999999</v>
      </c>
      <c r="Q44" s="70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</row>
    <row r="45" spans="1:76" s="76" customFormat="1" ht="30" x14ac:dyDescent="0.25">
      <c r="A45" s="139" t="s">
        <v>756</v>
      </c>
      <c r="B45" s="73" t="s">
        <v>670</v>
      </c>
      <c r="C45" s="73" t="s">
        <v>1074</v>
      </c>
      <c r="D45" s="72" t="s">
        <v>757</v>
      </c>
      <c r="E45" s="72" t="s">
        <v>753</v>
      </c>
      <c r="F45" s="74">
        <v>299023</v>
      </c>
      <c r="G45" s="75">
        <v>106760</v>
      </c>
      <c r="H45" s="130">
        <v>24097.489999999998</v>
      </c>
      <c r="I45" s="130">
        <v>23714.370000000003</v>
      </c>
      <c r="J45" s="130">
        <v>23158.170000000002</v>
      </c>
      <c r="K45" s="130">
        <v>22519.520000000004</v>
      </c>
      <c r="L45" s="130">
        <v>21886.100000000002</v>
      </c>
      <c r="M45" s="130">
        <v>34.71</v>
      </c>
      <c r="N45" s="130">
        <v>0</v>
      </c>
      <c r="O45" s="130">
        <v>0</v>
      </c>
      <c r="P45" s="140">
        <f t="shared" si="0"/>
        <v>115410.36000000002</v>
      </c>
      <c r="Q45" s="70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</row>
    <row r="46" spans="1:76" s="76" customFormat="1" ht="30" x14ac:dyDescent="0.25">
      <c r="A46" s="139" t="s">
        <v>758</v>
      </c>
      <c r="B46" s="73" t="s">
        <v>670</v>
      </c>
      <c r="C46" s="73" t="s">
        <v>759</v>
      </c>
      <c r="D46" s="72" t="s">
        <v>760</v>
      </c>
      <c r="E46" s="72" t="s">
        <v>761</v>
      </c>
      <c r="F46" s="74">
        <v>78090</v>
      </c>
      <c r="G46" s="75">
        <v>36369</v>
      </c>
      <c r="H46" s="130">
        <v>6307.13</v>
      </c>
      <c r="I46" s="130">
        <v>6282.4699999999993</v>
      </c>
      <c r="J46" s="130">
        <v>6124.25</v>
      </c>
      <c r="K46" s="130">
        <v>5962.32</v>
      </c>
      <c r="L46" s="130">
        <v>5802.49</v>
      </c>
      <c r="M46" s="130">
        <v>5642.87</v>
      </c>
      <c r="N46" s="130">
        <v>4133.2899999999991</v>
      </c>
      <c r="O46" s="130">
        <v>0</v>
      </c>
      <c r="P46" s="140">
        <f t="shared" si="0"/>
        <v>40254.82</v>
      </c>
      <c r="Q46" s="70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</row>
    <row r="47" spans="1:76" s="76" customFormat="1" ht="75" x14ac:dyDescent="0.25">
      <c r="A47" s="139" t="s">
        <v>762</v>
      </c>
      <c r="B47" s="73" t="s">
        <v>670</v>
      </c>
      <c r="C47" s="73" t="s">
        <v>1075</v>
      </c>
      <c r="D47" s="72" t="s">
        <v>763</v>
      </c>
      <c r="E47" s="72" t="s">
        <v>764</v>
      </c>
      <c r="F47" s="74">
        <v>203206</v>
      </c>
      <c r="G47" s="75">
        <v>60423</v>
      </c>
      <c r="H47" s="130">
        <v>60953.82</v>
      </c>
      <c r="I47" s="130">
        <v>0</v>
      </c>
      <c r="J47" s="130">
        <v>0</v>
      </c>
      <c r="K47" s="130">
        <v>0</v>
      </c>
      <c r="L47" s="130">
        <v>0</v>
      </c>
      <c r="M47" s="130">
        <v>0</v>
      </c>
      <c r="N47" s="130">
        <v>0</v>
      </c>
      <c r="O47" s="130">
        <v>0</v>
      </c>
      <c r="P47" s="140">
        <f t="shared" si="0"/>
        <v>60953.82</v>
      </c>
      <c r="Q47" s="70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</row>
    <row r="48" spans="1:76" s="76" customFormat="1" ht="45" x14ac:dyDescent="0.25">
      <c r="A48" s="139" t="s">
        <v>765</v>
      </c>
      <c r="B48" s="73" t="s">
        <v>670</v>
      </c>
      <c r="C48" s="73" t="s">
        <v>766</v>
      </c>
      <c r="D48" s="72" t="s">
        <v>760</v>
      </c>
      <c r="E48" s="72" t="s">
        <v>761</v>
      </c>
      <c r="F48" s="74">
        <v>393462</v>
      </c>
      <c r="G48" s="75">
        <v>191176.89</v>
      </c>
      <c r="H48" s="130">
        <v>33155.42</v>
      </c>
      <c r="I48" s="130">
        <v>33025.770000000004</v>
      </c>
      <c r="J48" s="130">
        <v>32194.11</v>
      </c>
      <c r="K48" s="130">
        <v>31342.92</v>
      </c>
      <c r="L48" s="130">
        <v>30502.640000000003</v>
      </c>
      <c r="M48" s="130">
        <v>29663.52</v>
      </c>
      <c r="N48" s="130">
        <v>21717.780000000002</v>
      </c>
      <c r="O48" s="130">
        <v>0</v>
      </c>
      <c r="P48" s="140">
        <f t="shared" si="0"/>
        <v>211602.16</v>
      </c>
      <c r="Q48" s="70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</row>
    <row r="49" spans="1:76" s="76" customFormat="1" ht="105" x14ac:dyDescent="0.25">
      <c r="A49" s="139" t="s">
        <v>767</v>
      </c>
      <c r="B49" s="73" t="s">
        <v>670</v>
      </c>
      <c r="C49" s="73" t="s">
        <v>1121</v>
      </c>
      <c r="D49" s="72" t="s">
        <v>768</v>
      </c>
      <c r="E49" s="72" t="s">
        <v>764</v>
      </c>
      <c r="F49" s="74">
        <v>280300</v>
      </c>
      <c r="G49" s="75">
        <v>83336</v>
      </c>
      <c r="H49" s="130">
        <v>84068.11</v>
      </c>
      <c r="I49" s="130">
        <v>0</v>
      </c>
      <c r="J49" s="130">
        <v>0</v>
      </c>
      <c r="K49" s="130">
        <v>0</v>
      </c>
      <c r="L49" s="130">
        <v>0</v>
      </c>
      <c r="M49" s="130">
        <v>0</v>
      </c>
      <c r="N49" s="130">
        <v>0</v>
      </c>
      <c r="O49" s="130">
        <v>0</v>
      </c>
      <c r="P49" s="140">
        <f t="shared" si="0"/>
        <v>84068.11</v>
      </c>
      <c r="Q49" s="70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</row>
    <row r="50" spans="1:76" s="76" customFormat="1" ht="30" x14ac:dyDescent="0.25">
      <c r="A50" s="139" t="s">
        <v>769</v>
      </c>
      <c r="B50" s="77" t="s">
        <v>670</v>
      </c>
      <c r="C50" s="77" t="s">
        <v>770</v>
      </c>
      <c r="D50" s="78" t="s">
        <v>771</v>
      </c>
      <c r="E50" s="78" t="s">
        <v>772</v>
      </c>
      <c r="F50" s="79">
        <v>186053</v>
      </c>
      <c r="G50" s="80">
        <v>35203</v>
      </c>
      <c r="H50" s="133">
        <v>35522.239999999998</v>
      </c>
      <c r="I50" s="133">
        <v>0</v>
      </c>
      <c r="J50" s="133">
        <v>0</v>
      </c>
      <c r="K50" s="133">
        <v>0</v>
      </c>
      <c r="L50" s="133">
        <v>0</v>
      </c>
      <c r="M50" s="133">
        <v>0</v>
      </c>
      <c r="N50" s="133">
        <v>0</v>
      </c>
      <c r="O50" s="133">
        <v>0</v>
      </c>
      <c r="P50" s="142">
        <f t="shared" si="0"/>
        <v>35522.239999999998</v>
      </c>
      <c r="Q50" s="70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</row>
    <row r="51" spans="1:76" s="76" customFormat="1" ht="60" x14ac:dyDescent="0.25">
      <c r="A51" s="139" t="s">
        <v>773</v>
      </c>
      <c r="B51" s="73" t="s">
        <v>670</v>
      </c>
      <c r="C51" s="73" t="s">
        <v>1076</v>
      </c>
      <c r="D51" s="72" t="s">
        <v>774</v>
      </c>
      <c r="E51" s="72" t="s">
        <v>775</v>
      </c>
      <c r="F51" s="74">
        <v>47611</v>
      </c>
      <c r="G51" s="75">
        <v>26027.08</v>
      </c>
      <c r="H51" s="130">
        <v>5318.98</v>
      </c>
      <c r="I51" s="130">
        <v>5279.67</v>
      </c>
      <c r="J51" s="130">
        <v>5140.74</v>
      </c>
      <c r="K51" s="130">
        <v>4972.41</v>
      </c>
      <c r="L51" s="130">
        <v>4805.79</v>
      </c>
      <c r="M51" s="130">
        <v>3402.54</v>
      </c>
      <c r="N51" s="130">
        <v>0</v>
      </c>
      <c r="O51" s="130">
        <v>0</v>
      </c>
      <c r="P51" s="140">
        <f t="shared" si="0"/>
        <v>28920.13</v>
      </c>
      <c r="Q51" s="70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</row>
    <row r="52" spans="1:76" s="76" customFormat="1" ht="90" x14ac:dyDescent="0.25">
      <c r="A52" s="139" t="s">
        <v>776</v>
      </c>
      <c r="B52" s="73" t="s">
        <v>670</v>
      </c>
      <c r="C52" s="73" t="s">
        <v>1077</v>
      </c>
      <c r="D52" s="72" t="s">
        <v>774</v>
      </c>
      <c r="E52" s="72" t="s">
        <v>775</v>
      </c>
      <c r="F52" s="74">
        <v>106600</v>
      </c>
      <c r="G52" s="75">
        <v>88880</v>
      </c>
      <c r="H52" s="130">
        <v>7140.53</v>
      </c>
      <c r="I52" s="130">
        <v>7415.21</v>
      </c>
      <c r="J52" s="130">
        <v>7359.96</v>
      </c>
      <c r="K52" s="130">
        <v>7188.98</v>
      </c>
      <c r="L52" s="130">
        <v>7026</v>
      </c>
      <c r="M52" s="130">
        <v>6863.24</v>
      </c>
      <c r="N52" s="130">
        <v>6706.8600000000006</v>
      </c>
      <c r="O52" s="130">
        <v>72286.219999999987</v>
      </c>
      <c r="P52" s="140">
        <f t="shared" si="0"/>
        <v>121986.99999999999</v>
      </c>
      <c r="Q52" s="70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</row>
    <row r="53" spans="1:76" s="76" customFormat="1" ht="45" x14ac:dyDescent="0.25">
      <c r="A53" s="139" t="s">
        <v>777</v>
      </c>
      <c r="B53" s="81" t="s">
        <v>670</v>
      </c>
      <c r="C53" s="81" t="s">
        <v>1078</v>
      </c>
      <c r="D53" s="82" t="s">
        <v>778</v>
      </c>
      <c r="E53" s="82" t="s">
        <v>779</v>
      </c>
      <c r="F53" s="83">
        <v>404819</v>
      </c>
      <c r="G53" s="84">
        <v>123339.6</v>
      </c>
      <c r="H53" s="131">
        <v>124426.65000000001</v>
      </c>
      <c r="I53" s="131">
        <v>0</v>
      </c>
      <c r="J53" s="131">
        <v>0</v>
      </c>
      <c r="K53" s="131">
        <v>0</v>
      </c>
      <c r="L53" s="131">
        <v>0</v>
      </c>
      <c r="M53" s="131">
        <v>0</v>
      </c>
      <c r="N53" s="131">
        <v>0</v>
      </c>
      <c r="O53" s="131">
        <v>0</v>
      </c>
      <c r="P53" s="143">
        <f t="shared" si="0"/>
        <v>124426.65000000001</v>
      </c>
      <c r="Q53" s="70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</row>
    <row r="54" spans="1:76" s="76" customFormat="1" ht="45" x14ac:dyDescent="0.25">
      <c r="A54" s="139" t="s">
        <v>780</v>
      </c>
      <c r="B54" s="77" t="s">
        <v>670</v>
      </c>
      <c r="C54" s="77" t="s">
        <v>1079</v>
      </c>
      <c r="D54" s="78" t="s">
        <v>781</v>
      </c>
      <c r="E54" s="78" t="s">
        <v>782</v>
      </c>
      <c r="F54" s="79">
        <v>139950</v>
      </c>
      <c r="G54" s="80">
        <v>66312</v>
      </c>
      <c r="H54" s="133">
        <v>11470.560000000001</v>
      </c>
      <c r="I54" s="133">
        <v>11454.880000000001</v>
      </c>
      <c r="J54" s="133">
        <v>11166.43</v>
      </c>
      <c r="K54" s="133">
        <v>10871.21</v>
      </c>
      <c r="L54" s="133">
        <v>10579.75</v>
      </c>
      <c r="M54" s="133">
        <v>10288.710000000001</v>
      </c>
      <c r="N54" s="133">
        <v>7542.46</v>
      </c>
      <c r="O54" s="133">
        <v>0</v>
      </c>
      <c r="P54" s="142">
        <f t="shared" si="0"/>
        <v>73374.000000000015</v>
      </c>
      <c r="Q54" s="70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</row>
    <row r="55" spans="1:76" s="76" customFormat="1" ht="60" x14ac:dyDescent="0.25">
      <c r="A55" s="139" t="s">
        <v>783</v>
      </c>
      <c r="B55" s="77" t="s">
        <v>670</v>
      </c>
      <c r="C55" s="77" t="s">
        <v>1080</v>
      </c>
      <c r="D55" s="78" t="s">
        <v>781</v>
      </c>
      <c r="E55" s="78" t="s">
        <v>784</v>
      </c>
      <c r="F55" s="79">
        <v>384981</v>
      </c>
      <c r="G55" s="80">
        <v>62055</v>
      </c>
      <c r="H55" s="133">
        <v>62627.15</v>
      </c>
      <c r="I55" s="133">
        <v>0</v>
      </c>
      <c r="J55" s="133">
        <v>0</v>
      </c>
      <c r="K55" s="133">
        <v>0</v>
      </c>
      <c r="L55" s="133">
        <v>0</v>
      </c>
      <c r="M55" s="133">
        <v>0</v>
      </c>
      <c r="N55" s="133">
        <v>0</v>
      </c>
      <c r="O55" s="133">
        <v>0</v>
      </c>
      <c r="P55" s="142">
        <f t="shared" si="0"/>
        <v>62627.15</v>
      </c>
      <c r="Q55" s="70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</row>
    <row r="56" spans="1:76" s="76" customFormat="1" ht="90" x14ac:dyDescent="0.25">
      <c r="A56" s="139" t="s">
        <v>785</v>
      </c>
      <c r="B56" s="73" t="s">
        <v>670</v>
      </c>
      <c r="C56" s="73" t="s">
        <v>1081</v>
      </c>
      <c r="D56" s="72" t="s">
        <v>786</v>
      </c>
      <c r="E56" s="72" t="s">
        <v>787</v>
      </c>
      <c r="F56" s="74">
        <v>789200</v>
      </c>
      <c r="G56" s="75">
        <v>238762.81</v>
      </c>
      <c r="H56" s="130">
        <v>92546.13</v>
      </c>
      <c r="I56" s="130">
        <v>90938.37999999999</v>
      </c>
      <c r="J56" s="130">
        <v>66639.58</v>
      </c>
      <c r="K56" s="130">
        <v>0</v>
      </c>
      <c r="L56" s="130">
        <v>0</v>
      </c>
      <c r="M56" s="130">
        <v>0</v>
      </c>
      <c r="N56" s="130">
        <v>0</v>
      </c>
      <c r="O56" s="130">
        <v>0</v>
      </c>
      <c r="P56" s="140">
        <f t="shared" si="0"/>
        <v>250124.09000000003</v>
      </c>
      <c r="Q56" s="70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</row>
    <row r="57" spans="1:76" s="76" customFormat="1" ht="30" x14ac:dyDescent="0.25">
      <c r="A57" s="139" t="s">
        <v>788</v>
      </c>
      <c r="B57" s="77" t="s">
        <v>670</v>
      </c>
      <c r="C57" s="77" t="s">
        <v>1082</v>
      </c>
      <c r="D57" s="78" t="s">
        <v>789</v>
      </c>
      <c r="E57" s="78" t="s">
        <v>790</v>
      </c>
      <c r="F57" s="79">
        <v>82400</v>
      </c>
      <c r="G57" s="80">
        <v>39116</v>
      </c>
      <c r="H57" s="133">
        <v>6563.3200000000006</v>
      </c>
      <c r="I57" s="133">
        <v>6549.28</v>
      </c>
      <c r="J57" s="133">
        <v>6393.1400000000012</v>
      </c>
      <c r="K57" s="133">
        <v>6225.1</v>
      </c>
      <c r="L57" s="133">
        <v>6059.33</v>
      </c>
      <c r="M57" s="133">
        <v>5893.76</v>
      </c>
      <c r="N57" s="133">
        <v>5728.8</v>
      </c>
      <c r="O57" s="133">
        <v>2.15</v>
      </c>
      <c r="P57" s="142">
        <f t="shared" si="0"/>
        <v>43414.880000000012</v>
      </c>
      <c r="Q57" s="70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</row>
    <row r="58" spans="1:76" s="76" customFormat="1" ht="60" x14ac:dyDescent="0.25">
      <c r="A58" s="139" t="s">
        <v>791</v>
      </c>
      <c r="B58" s="77" t="s">
        <v>670</v>
      </c>
      <c r="C58" s="77" t="s">
        <v>792</v>
      </c>
      <c r="D58" s="78" t="s">
        <v>793</v>
      </c>
      <c r="E58" s="78" t="s">
        <v>790</v>
      </c>
      <c r="F58" s="79">
        <v>693390</v>
      </c>
      <c r="G58" s="80">
        <v>339023.23</v>
      </c>
      <c r="H58" s="133">
        <v>56919.590000000011</v>
      </c>
      <c r="I58" s="133">
        <v>56720.21</v>
      </c>
      <c r="J58" s="133">
        <v>55414.07</v>
      </c>
      <c r="K58" s="133">
        <v>53957.429999999993</v>
      </c>
      <c r="L58" s="133">
        <v>52520.549999999996</v>
      </c>
      <c r="M58" s="133">
        <v>51085.569999999992</v>
      </c>
      <c r="N58" s="133">
        <v>49626.770000000004</v>
      </c>
      <c r="O58" s="133">
        <v>18.649999999999999</v>
      </c>
      <c r="P58" s="142">
        <f t="shared" si="0"/>
        <v>376262.84000000008</v>
      </c>
      <c r="Q58" s="70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</row>
    <row r="59" spans="1:76" s="76" customFormat="1" ht="30" x14ac:dyDescent="0.25">
      <c r="A59" s="139" t="s">
        <v>794</v>
      </c>
      <c r="B59" s="77" t="s">
        <v>670</v>
      </c>
      <c r="C59" s="77" t="s">
        <v>1083</v>
      </c>
      <c r="D59" s="78" t="s">
        <v>795</v>
      </c>
      <c r="E59" s="78" t="s">
        <v>796</v>
      </c>
      <c r="F59" s="79">
        <v>729740</v>
      </c>
      <c r="G59" s="80">
        <v>441615.04</v>
      </c>
      <c r="H59" s="133">
        <v>63669.229999999996</v>
      </c>
      <c r="I59" s="133">
        <v>63278.25</v>
      </c>
      <c r="J59" s="133">
        <v>61760.130000000005</v>
      </c>
      <c r="K59" s="133">
        <v>60191.299999999996</v>
      </c>
      <c r="L59" s="133">
        <v>58649.97</v>
      </c>
      <c r="M59" s="133">
        <v>57110.74</v>
      </c>
      <c r="N59" s="133">
        <v>55583.119999999995</v>
      </c>
      <c r="O59" s="133">
        <v>80469.97</v>
      </c>
      <c r="P59" s="142">
        <f t="shared" si="0"/>
        <v>500712.70999999996</v>
      </c>
      <c r="Q59" s="70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</row>
    <row r="60" spans="1:76" s="76" customFormat="1" ht="60" x14ac:dyDescent="0.25">
      <c r="A60" s="139" t="s">
        <v>797</v>
      </c>
      <c r="B60" s="73" t="s">
        <v>670</v>
      </c>
      <c r="C60" s="73" t="s">
        <v>1084</v>
      </c>
      <c r="D60" s="72" t="s">
        <v>798</v>
      </c>
      <c r="E60" s="72" t="s">
        <v>799</v>
      </c>
      <c r="F60" s="74">
        <v>5653509</v>
      </c>
      <c r="G60" s="75">
        <v>2858564.79</v>
      </c>
      <c r="H60" s="130">
        <v>337036.86</v>
      </c>
      <c r="I60" s="130">
        <v>330676.24</v>
      </c>
      <c r="J60" s="130">
        <v>322831.75</v>
      </c>
      <c r="K60" s="130">
        <v>315102.62</v>
      </c>
      <c r="L60" s="130">
        <v>307564.5</v>
      </c>
      <c r="M60" s="130">
        <v>300036.73</v>
      </c>
      <c r="N60" s="130">
        <v>292622.54000000004</v>
      </c>
      <c r="O60" s="130">
        <v>1159423</v>
      </c>
      <c r="P60" s="140">
        <f t="shared" si="0"/>
        <v>3365294.24</v>
      </c>
      <c r="Q60" s="70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</row>
    <row r="61" spans="1:76" s="76" customFormat="1" ht="75" x14ac:dyDescent="0.25">
      <c r="A61" s="139" t="s">
        <v>800</v>
      </c>
      <c r="B61" s="73" t="s">
        <v>670</v>
      </c>
      <c r="C61" s="73" t="s">
        <v>1116</v>
      </c>
      <c r="D61" s="72" t="s">
        <v>795</v>
      </c>
      <c r="E61" s="72" t="s">
        <v>796</v>
      </c>
      <c r="F61" s="74">
        <v>1159942</v>
      </c>
      <c r="G61" s="75">
        <v>706736.45</v>
      </c>
      <c r="H61" s="130">
        <v>101893.20000000001</v>
      </c>
      <c r="I61" s="130">
        <v>101267.48</v>
      </c>
      <c r="J61" s="130">
        <v>98837.940000000017</v>
      </c>
      <c r="K61" s="130">
        <v>96327.31</v>
      </c>
      <c r="L61" s="130">
        <v>93860.62</v>
      </c>
      <c r="M61" s="130">
        <v>91397.29</v>
      </c>
      <c r="N61" s="130">
        <v>88952.56</v>
      </c>
      <c r="O61" s="130">
        <v>128776.26000000001</v>
      </c>
      <c r="P61" s="140">
        <f t="shared" si="0"/>
        <v>801312.65999999992</v>
      </c>
      <c r="Q61" s="70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</row>
    <row r="62" spans="1:76" s="76" customFormat="1" ht="60" x14ac:dyDescent="0.25">
      <c r="A62" s="139" t="s">
        <v>801</v>
      </c>
      <c r="B62" s="73" t="s">
        <v>670</v>
      </c>
      <c r="C62" s="73" t="s">
        <v>802</v>
      </c>
      <c r="D62" s="72" t="s">
        <v>803</v>
      </c>
      <c r="E62" s="72" t="s">
        <v>804</v>
      </c>
      <c r="F62" s="74">
        <v>57880</v>
      </c>
      <c r="G62" s="75">
        <v>27496</v>
      </c>
      <c r="H62" s="130">
        <v>4646.78</v>
      </c>
      <c r="I62" s="130">
        <v>4589.7700000000004</v>
      </c>
      <c r="J62" s="130">
        <v>4493.96</v>
      </c>
      <c r="K62" s="130">
        <v>4375.84</v>
      </c>
      <c r="L62" s="130">
        <v>4259.32</v>
      </c>
      <c r="M62" s="130">
        <v>4142.9500000000007</v>
      </c>
      <c r="N62" s="130">
        <v>4026.98</v>
      </c>
      <c r="O62" s="130">
        <v>6.39</v>
      </c>
      <c r="P62" s="140">
        <f t="shared" si="0"/>
        <v>30541.989999999998</v>
      </c>
      <c r="Q62" s="70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</row>
    <row r="63" spans="1:76" s="76" customFormat="1" ht="45" x14ac:dyDescent="0.25">
      <c r="A63" s="139" t="s">
        <v>805</v>
      </c>
      <c r="B63" s="77" t="s">
        <v>670</v>
      </c>
      <c r="C63" s="77" t="s">
        <v>1085</v>
      </c>
      <c r="D63" s="78" t="s">
        <v>798</v>
      </c>
      <c r="E63" s="78" t="s">
        <v>806</v>
      </c>
      <c r="F63" s="79">
        <v>234257</v>
      </c>
      <c r="G63" s="80">
        <v>102750</v>
      </c>
      <c r="H63" s="133">
        <v>19387.46</v>
      </c>
      <c r="I63" s="133">
        <v>18941.32</v>
      </c>
      <c r="J63" s="133">
        <v>18441.96</v>
      </c>
      <c r="K63" s="133">
        <v>17948.580000000002</v>
      </c>
      <c r="L63" s="133">
        <v>17460.86</v>
      </c>
      <c r="M63" s="133">
        <v>16973.79</v>
      </c>
      <c r="N63" s="133">
        <v>4195.1900000000005</v>
      </c>
      <c r="O63" s="133">
        <v>0</v>
      </c>
      <c r="P63" s="142">
        <f t="shared" si="0"/>
        <v>113349.16</v>
      </c>
      <c r="Q63" s="70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</row>
    <row r="64" spans="1:76" s="76" customFormat="1" ht="75" x14ac:dyDescent="0.25">
      <c r="A64" s="139" t="s">
        <v>807</v>
      </c>
      <c r="B64" s="77" t="s">
        <v>670</v>
      </c>
      <c r="C64" s="77" t="s">
        <v>1086</v>
      </c>
      <c r="D64" s="78" t="s">
        <v>795</v>
      </c>
      <c r="E64" s="78" t="s">
        <v>808</v>
      </c>
      <c r="F64" s="79">
        <v>753370</v>
      </c>
      <c r="G64" s="80">
        <v>342144.14</v>
      </c>
      <c r="H64" s="133">
        <v>27670.67</v>
      </c>
      <c r="I64" s="133">
        <v>28012.880000000001</v>
      </c>
      <c r="J64" s="133">
        <v>27487.51</v>
      </c>
      <c r="K64" s="133">
        <v>26913.98</v>
      </c>
      <c r="L64" s="133">
        <v>26365.269999999997</v>
      </c>
      <c r="M64" s="133">
        <v>25817.32</v>
      </c>
      <c r="N64" s="133">
        <v>25288.510000000002</v>
      </c>
      <c r="O64" s="133">
        <v>251145.25999999998</v>
      </c>
      <c r="P64" s="142">
        <f t="shared" si="0"/>
        <v>438701.4</v>
      </c>
      <c r="Q64" s="70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</row>
    <row r="65" spans="1:76" s="76" customFormat="1" ht="45" x14ac:dyDescent="0.25">
      <c r="A65" s="139" t="s">
        <v>809</v>
      </c>
      <c r="B65" s="73" t="s">
        <v>670</v>
      </c>
      <c r="C65" s="73" t="s">
        <v>810</v>
      </c>
      <c r="D65" s="72" t="s">
        <v>811</v>
      </c>
      <c r="E65" s="72" t="s">
        <v>812</v>
      </c>
      <c r="F65" s="74">
        <v>1107755</v>
      </c>
      <c r="G65" s="75">
        <v>667977.97</v>
      </c>
      <c r="H65" s="130">
        <v>73408.06</v>
      </c>
      <c r="I65" s="130">
        <v>73026.880000000005</v>
      </c>
      <c r="J65" s="130">
        <v>71967.759999999995</v>
      </c>
      <c r="K65" s="130">
        <v>70271.06</v>
      </c>
      <c r="L65" s="130">
        <v>68619.590000000011</v>
      </c>
      <c r="M65" s="130">
        <v>66970.390000000014</v>
      </c>
      <c r="N65" s="130">
        <v>65349.45</v>
      </c>
      <c r="O65" s="130">
        <v>301882.64999999997</v>
      </c>
      <c r="P65" s="140">
        <f t="shared" si="0"/>
        <v>791495.84000000008</v>
      </c>
      <c r="Q65" s="70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</row>
    <row r="66" spans="1:76" s="76" customFormat="1" ht="45" x14ac:dyDescent="0.25">
      <c r="A66" s="139" t="s">
        <v>813</v>
      </c>
      <c r="B66" s="73" t="s">
        <v>670</v>
      </c>
      <c r="C66" s="73" t="s">
        <v>1087</v>
      </c>
      <c r="D66" s="72" t="s">
        <v>814</v>
      </c>
      <c r="E66" s="72" t="s">
        <v>815</v>
      </c>
      <c r="F66" s="74">
        <v>152450</v>
      </c>
      <c r="G66" s="75">
        <v>48144</v>
      </c>
      <c r="H66" s="130">
        <v>17229.849999999999</v>
      </c>
      <c r="I66" s="130">
        <v>16902.38</v>
      </c>
      <c r="J66" s="130">
        <v>16450.7</v>
      </c>
      <c r="K66" s="130">
        <v>16.3</v>
      </c>
      <c r="L66" s="130">
        <v>0</v>
      </c>
      <c r="M66" s="130">
        <v>0</v>
      </c>
      <c r="N66" s="130">
        <v>0</v>
      </c>
      <c r="O66" s="130">
        <v>0</v>
      </c>
      <c r="P66" s="140">
        <f t="shared" si="0"/>
        <v>50599.229999999996</v>
      </c>
      <c r="Q66" s="70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</row>
    <row r="67" spans="1:76" s="76" customFormat="1" ht="90" x14ac:dyDescent="0.25">
      <c r="A67" s="139" t="s">
        <v>816</v>
      </c>
      <c r="B67" s="73" t="s">
        <v>670</v>
      </c>
      <c r="C67" s="73" t="s">
        <v>1088</v>
      </c>
      <c r="D67" s="72" t="s">
        <v>817</v>
      </c>
      <c r="E67" s="72" t="s">
        <v>724</v>
      </c>
      <c r="F67" s="74">
        <v>1104130</v>
      </c>
      <c r="G67" s="75">
        <v>557434.99</v>
      </c>
      <c r="H67" s="130">
        <v>44877.39</v>
      </c>
      <c r="I67" s="130">
        <v>45652.5</v>
      </c>
      <c r="J67" s="130">
        <v>45170.79</v>
      </c>
      <c r="K67" s="130">
        <v>44224.2</v>
      </c>
      <c r="L67" s="130">
        <v>43317.93</v>
      </c>
      <c r="M67" s="130">
        <v>42412.94</v>
      </c>
      <c r="N67" s="130">
        <v>41538.949999999997</v>
      </c>
      <c r="O67" s="130">
        <v>404518.05000000005</v>
      </c>
      <c r="P67" s="140">
        <f t="shared" si="0"/>
        <v>711712.75</v>
      </c>
      <c r="Q67" s="70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</row>
    <row r="68" spans="1:76" s="76" customFormat="1" ht="60" x14ac:dyDescent="0.25">
      <c r="A68" s="139" t="s">
        <v>818</v>
      </c>
      <c r="B68" s="73" t="s">
        <v>670</v>
      </c>
      <c r="C68" s="73" t="s">
        <v>1089</v>
      </c>
      <c r="D68" s="72" t="s">
        <v>819</v>
      </c>
      <c r="E68" s="72" t="s">
        <v>820</v>
      </c>
      <c r="F68" s="79">
        <v>302670</v>
      </c>
      <c r="G68" s="75">
        <v>26270</v>
      </c>
      <c r="H68" s="130">
        <v>3725.3599999999997</v>
      </c>
      <c r="I68" s="130">
        <v>3687.0899999999997</v>
      </c>
      <c r="J68" s="130">
        <v>3579.59</v>
      </c>
      <c r="K68" s="130">
        <v>3473.55</v>
      </c>
      <c r="L68" s="130">
        <v>3369.5599999999995</v>
      </c>
      <c r="M68" s="130">
        <v>3265.73</v>
      </c>
      <c r="N68" s="130">
        <v>3162.89</v>
      </c>
      <c r="O68" s="130">
        <v>6739.1600000000008</v>
      </c>
      <c r="P68" s="140">
        <f t="shared" si="0"/>
        <v>31002.93</v>
      </c>
      <c r="Q68" s="70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</row>
    <row r="69" spans="1:76" s="76" customFormat="1" ht="60" x14ac:dyDescent="0.25">
      <c r="A69" s="139" t="s">
        <v>821</v>
      </c>
      <c r="B69" s="77" t="s">
        <v>670</v>
      </c>
      <c r="C69" s="77" t="s">
        <v>1090</v>
      </c>
      <c r="D69" s="78" t="s">
        <v>819</v>
      </c>
      <c r="E69" s="78" t="s">
        <v>820</v>
      </c>
      <c r="F69" s="79">
        <v>489990</v>
      </c>
      <c r="G69" s="80">
        <v>43919</v>
      </c>
      <c r="H69" s="133">
        <v>6228.1500000000005</v>
      </c>
      <c r="I69" s="133">
        <v>6164.21</v>
      </c>
      <c r="J69" s="133">
        <v>5984.46</v>
      </c>
      <c r="K69" s="133">
        <v>5807.17</v>
      </c>
      <c r="L69" s="133">
        <v>5633.34</v>
      </c>
      <c r="M69" s="133">
        <v>5459.76</v>
      </c>
      <c r="N69" s="133">
        <v>5287.83</v>
      </c>
      <c r="O69" s="133">
        <v>11266.769999999999</v>
      </c>
      <c r="P69" s="142">
        <f t="shared" si="0"/>
        <v>51831.689999999995</v>
      </c>
      <c r="Q69" s="70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</row>
    <row r="70" spans="1:76" s="76" customFormat="1" ht="45" x14ac:dyDescent="0.25">
      <c r="A70" s="139" t="s">
        <v>822</v>
      </c>
      <c r="B70" s="77" t="s">
        <v>670</v>
      </c>
      <c r="C70" s="77" t="s">
        <v>1091</v>
      </c>
      <c r="D70" s="78" t="s">
        <v>823</v>
      </c>
      <c r="E70" s="78" t="s">
        <v>824</v>
      </c>
      <c r="F70" s="79">
        <v>632479</v>
      </c>
      <c r="G70" s="80">
        <v>201586</v>
      </c>
      <c r="H70" s="133">
        <v>23002.09</v>
      </c>
      <c r="I70" s="133">
        <v>22658.670000000002</v>
      </c>
      <c r="J70" s="133">
        <v>22410.29</v>
      </c>
      <c r="K70" s="133">
        <v>21805.449999999997</v>
      </c>
      <c r="L70" s="133">
        <v>21217.19</v>
      </c>
      <c r="M70" s="133">
        <v>20629.689999999999</v>
      </c>
      <c r="N70" s="133">
        <v>20052.660000000003</v>
      </c>
      <c r="O70" s="133">
        <v>95589.979999999981</v>
      </c>
      <c r="P70" s="142">
        <f t="shared" si="0"/>
        <v>247366.02</v>
      </c>
      <c r="Q70" s="70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</row>
    <row r="71" spans="1:76" s="76" customFormat="1" ht="45" x14ac:dyDescent="0.25">
      <c r="A71" s="139" t="s">
        <v>825</v>
      </c>
      <c r="B71" s="73" t="s">
        <v>670</v>
      </c>
      <c r="C71" s="73" t="s">
        <v>1092</v>
      </c>
      <c r="D71" s="72" t="s">
        <v>823</v>
      </c>
      <c r="E71" s="72" t="s">
        <v>824</v>
      </c>
      <c r="F71" s="74">
        <v>1744521</v>
      </c>
      <c r="G71" s="75">
        <v>1099020.55</v>
      </c>
      <c r="H71" s="130">
        <v>118801.34</v>
      </c>
      <c r="I71" s="130">
        <v>117476.29999999999</v>
      </c>
      <c r="J71" s="130">
        <v>116654.15</v>
      </c>
      <c r="K71" s="130">
        <v>113917.85999999999</v>
      </c>
      <c r="L71" s="130">
        <v>111256.31000000001</v>
      </c>
      <c r="M71" s="130">
        <v>108598.39999999999</v>
      </c>
      <c r="N71" s="130">
        <v>105987.89</v>
      </c>
      <c r="O71" s="130">
        <v>512612.49</v>
      </c>
      <c r="P71" s="140">
        <f t="shared" si="0"/>
        <v>1305304.74</v>
      </c>
      <c r="Q71" s="70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</row>
    <row r="72" spans="1:76" s="76" customFormat="1" ht="30" x14ac:dyDescent="0.25">
      <c r="A72" s="139" t="s">
        <v>826</v>
      </c>
      <c r="B72" s="73" t="s">
        <v>670</v>
      </c>
      <c r="C72" s="73" t="s">
        <v>1093</v>
      </c>
      <c r="D72" s="72" t="s">
        <v>827</v>
      </c>
      <c r="E72" s="72" t="s">
        <v>828</v>
      </c>
      <c r="F72" s="74">
        <v>5861100</v>
      </c>
      <c r="G72" s="75">
        <v>1658486.08</v>
      </c>
      <c r="H72" s="130">
        <v>564409.55999999994</v>
      </c>
      <c r="I72" s="130">
        <v>416463.57</v>
      </c>
      <c r="J72" s="130">
        <v>302739.09999999998</v>
      </c>
      <c r="K72" s="130">
        <v>165371.79999999999</v>
      </c>
      <c r="L72" s="130">
        <v>137837.04</v>
      </c>
      <c r="M72" s="130">
        <v>128551.93999999999</v>
      </c>
      <c r="N72" s="130">
        <v>58991.02</v>
      </c>
      <c r="O72" s="130">
        <v>7115.8099999999995</v>
      </c>
      <c r="P72" s="140">
        <f t="shared" ref="P72:P113" si="1">SUM(H72:O72)</f>
        <v>1781479.84</v>
      </c>
      <c r="Q72" s="70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</row>
    <row r="73" spans="1:76" s="76" customFormat="1" ht="45" x14ac:dyDescent="0.25">
      <c r="A73" s="139" t="s">
        <v>829</v>
      </c>
      <c r="B73" s="73" t="s">
        <v>670</v>
      </c>
      <c r="C73" s="73" t="s">
        <v>1094</v>
      </c>
      <c r="D73" s="72" t="s">
        <v>830</v>
      </c>
      <c r="E73" s="72" t="s">
        <v>831</v>
      </c>
      <c r="F73" s="74">
        <v>105000</v>
      </c>
      <c r="G73" s="75">
        <v>91320</v>
      </c>
      <c r="H73" s="130">
        <v>8670.0299999999988</v>
      </c>
      <c r="I73" s="130">
        <v>8916.4399999999987</v>
      </c>
      <c r="J73" s="130">
        <v>8809.1</v>
      </c>
      <c r="K73" s="130">
        <v>8590.2999999999993</v>
      </c>
      <c r="L73" s="130">
        <v>8379.02</v>
      </c>
      <c r="M73" s="130">
        <v>8168.02</v>
      </c>
      <c r="N73" s="130">
        <v>7962.36</v>
      </c>
      <c r="O73" s="130">
        <v>56057.75</v>
      </c>
      <c r="P73" s="140">
        <f t="shared" si="1"/>
        <v>115553.02</v>
      </c>
      <c r="Q73" s="70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</row>
    <row r="74" spans="1:76" s="76" customFormat="1" ht="30" x14ac:dyDescent="0.25">
      <c r="A74" s="139" t="s">
        <v>832</v>
      </c>
      <c r="B74" s="73" t="s">
        <v>670</v>
      </c>
      <c r="C74" s="73" t="s">
        <v>1095</v>
      </c>
      <c r="D74" s="72" t="s">
        <v>833</v>
      </c>
      <c r="E74" s="72" t="s">
        <v>834</v>
      </c>
      <c r="F74" s="74">
        <v>385955</v>
      </c>
      <c r="G74" s="75">
        <v>341312.16</v>
      </c>
      <c r="H74" s="130">
        <v>33132.57</v>
      </c>
      <c r="I74" s="130">
        <v>34497.78</v>
      </c>
      <c r="J74" s="130">
        <v>33716.81</v>
      </c>
      <c r="K74" s="130">
        <v>32850.01</v>
      </c>
      <c r="L74" s="130">
        <v>32012.44</v>
      </c>
      <c r="M74" s="130">
        <v>31175.989999999998</v>
      </c>
      <c r="N74" s="130">
        <v>30360.219999999998</v>
      </c>
      <c r="O74" s="130">
        <v>206777.91000000003</v>
      </c>
      <c r="P74" s="140">
        <f t="shared" si="1"/>
        <v>434523.73000000004</v>
      </c>
      <c r="Q74" s="70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</row>
    <row r="75" spans="1:76" s="76" customFormat="1" ht="30" x14ac:dyDescent="0.25">
      <c r="A75" s="139" t="s">
        <v>835</v>
      </c>
      <c r="B75" s="77" t="s">
        <v>670</v>
      </c>
      <c r="C75" s="77" t="s">
        <v>836</v>
      </c>
      <c r="D75" s="78" t="s">
        <v>837</v>
      </c>
      <c r="E75" s="78" t="s">
        <v>838</v>
      </c>
      <c r="F75" s="79">
        <v>89093</v>
      </c>
      <c r="G75" s="80">
        <v>76923</v>
      </c>
      <c r="H75" s="133">
        <v>7059.12</v>
      </c>
      <c r="I75" s="133">
        <v>7367.41</v>
      </c>
      <c r="J75" s="133">
        <v>7203.22</v>
      </c>
      <c r="K75" s="133">
        <v>7026.66</v>
      </c>
      <c r="L75" s="133">
        <v>6856.52</v>
      </c>
      <c r="M75" s="133">
        <v>6686.5999999999995</v>
      </c>
      <c r="N75" s="133">
        <v>6521.34</v>
      </c>
      <c r="O75" s="133">
        <v>49766.589999999989</v>
      </c>
      <c r="P75" s="142">
        <f t="shared" si="1"/>
        <v>98487.459999999992</v>
      </c>
      <c r="Q75" s="70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</row>
    <row r="76" spans="1:76" s="76" customFormat="1" ht="30" x14ac:dyDescent="0.25">
      <c r="A76" s="139" t="s">
        <v>839</v>
      </c>
      <c r="B76" s="77" t="s">
        <v>670</v>
      </c>
      <c r="C76" s="77" t="s">
        <v>1096</v>
      </c>
      <c r="D76" s="78" t="s">
        <v>837</v>
      </c>
      <c r="E76" s="78" t="s">
        <v>840</v>
      </c>
      <c r="F76" s="79">
        <v>110174</v>
      </c>
      <c r="G76" s="80">
        <v>94073.87</v>
      </c>
      <c r="H76" s="133">
        <v>11757.220000000001</v>
      </c>
      <c r="I76" s="133">
        <v>12028.690000000002</v>
      </c>
      <c r="J76" s="133">
        <v>11723.04</v>
      </c>
      <c r="K76" s="133">
        <v>11404.16</v>
      </c>
      <c r="L76" s="133">
        <v>11092.34</v>
      </c>
      <c r="M76" s="133">
        <v>10780.95</v>
      </c>
      <c r="N76" s="133">
        <v>10473.369999999999</v>
      </c>
      <c r="O76" s="133">
        <v>31659.209999999995</v>
      </c>
      <c r="P76" s="142">
        <f t="shared" si="1"/>
        <v>110918.97999999998</v>
      </c>
      <c r="Q76" s="70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</row>
    <row r="77" spans="1:76" s="76" customFormat="1" ht="60" x14ac:dyDescent="0.25">
      <c r="A77" s="139" t="s">
        <v>841</v>
      </c>
      <c r="B77" s="77" t="s">
        <v>670</v>
      </c>
      <c r="C77" s="77" t="s">
        <v>1097</v>
      </c>
      <c r="D77" s="78" t="s">
        <v>842</v>
      </c>
      <c r="E77" s="78" t="s">
        <v>843</v>
      </c>
      <c r="F77" s="79">
        <v>127410</v>
      </c>
      <c r="G77" s="80">
        <v>109998</v>
      </c>
      <c r="H77" s="133">
        <v>10078.060000000001</v>
      </c>
      <c r="I77" s="133">
        <v>10583.81</v>
      </c>
      <c r="J77" s="133">
        <v>10345.789999999999</v>
      </c>
      <c r="K77" s="133">
        <v>10089.870000000001</v>
      </c>
      <c r="L77" s="133">
        <v>9843.23</v>
      </c>
      <c r="M77" s="133">
        <v>9596.9500000000007</v>
      </c>
      <c r="N77" s="133">
        <v>9357.4</v>
      </c>
      <c r="O77" s="133">
        <v>71307.39</v>
      </c>
      <c r="P77" s="142">
        <f t="shared" si="1"/>
        <v>141202.5</v>
      </c>
      <c r="Q77" s="70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8"/>
      <c r="BX77" s="68"/>
    </row>
    <row r="78" spans="1:76" s="76" customFormat="1" ht="30" x14ac:dyDescent="0.25">
      <c r="A78" s="139" t="s">
        <v>844</v>
      </c>
      <c r="B78" s="77" t="s">
        <v>670</v>
      </c>
      <c r="C78" s="85" t="s">
        <v>1098</v>
      </c>
      <c r="D78" s="86" t="s">
        <v>842</v>
      </c>
      <c r="E78" s="86" t="s">
        <v>843</v>
      </c>
      <c r="F78" s="79">
        <v>68951</v>
      </c>
      <c r="G78" s="80">
        <v>59535</v>
      </c>
      <c r="H78" s="133">
        <v>5454.6100000000006</v>
      </c>
      <c r="I78" s="133">
        <v>5728.3399999999992</v>
      </c>
      <c r="J78" s="133">
        <v>5599.5199999999995</v>
      </c>
      <c r="K78" s="133">
        <v>5461</v>
      </c>
      <c r="L78" s="133">
        <v>5327.54</v>
      </c>
      <c r="M78" s="133">
        <v>5194.21</v>
      </c>
      <c r="N78" s="133">
        <v>5064.58</v>
      </c>
      <c r="O78" s="133">
        <v>38594.170000000006</v>
      </c>
      <c r="P78" s="142">
        <f t="shared" si="1"/>
        <v>76423.97</v>
      </c>
      <c r="Q78" s="70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</row>
    <row r="79" spans="1:76" s="76" customFormat="1" ht="90" x14ac:dyDescent="0.25">
      <c r="A79" s="139" t="s">
        <v>845</v>
      </c>
      <c r="B79" s="77" t="s">
        <v>670</v>
      </c>
      <c r="C79" s="77" t="s">
        <v>1099</v>
      </c>
      <c r="D79" s="78" t="s">
        <v>846</v>
      </c>
      <c r="E79" s="78" t="s">
        <v>847</v>
      </c>
      <c r="F79" s="79">
        <v>136879</v>
      </c>
      <c r="G79" s="80">
        <v>119559.67999999999</v>
      </c>
      <c r="H79" s="133">
        <v>14808.75</v>
      </c>
      <c r="I79" s="133">
        <v>15228.8</v>
      </c>
      <c r="J79" s="133">
        <v>14838.34</v>
      </c>
      <c r="K79" s="133">
        <v>14430.810000000001</v>
      </c>
      <c r="L79" s="133">
        <v>14032.37</v>
      </c>
      <c r="M79" s="133">
        <v>13634.470000000001</v>
      </c>
      <c r="N79" s="133">
        <v>13241.58</v>
      </c>
      <c r="O79" s="133">
        <v>41247.730000000003</v>
      </c>
      <c r="P79" s="142">
        <f t="shared" si="1"/>
        <v>141462.85</v>
      </c>
      <c r="Q79" s="70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8"/>
      <c r="BI79" s="68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8"/>
      <c r="BX79" s="68"/>
    </row>
    <row r="80" spans="1:76" s="76" customFormat="1" ht="60" x14ac:dyDescent="0.25">
      <c r="A80" s="139" t="s">
        <v>848</v>
      </c>
      <c r="B80" s="77" t="s">
        <v>670</v>
      </c>
      <c r="C80" s="77" t="s">
        <v>1100</v>
      </c>
      <c r="D80" s="78" t="s">
        <v>849</v>
      </c>
      <c r="E80" s="78" t="s">
        <v>850</v>
      </c>
      <c r="F80" s="79">
        <v>307500</v>
      </c>
      <c r="G80" s="80">
        <v>239296</v>
      </c>
      <c r="H80" s="133">
        <v>22995.52</v>
      </c>
      <c r="I80" s="133">
        <v>23845.47</v>
      </c>
      <c r="J80" s="133">
        <v>23382.12</v>
      </c>
      <c r="K80" s="133">
        <v>22751.83</v>
      </c>
      <c r="L80" s="133">
        <v>22144.829999999998</v>
      </c>
      <c r="M80" s="133">
        <v>21538.66</v>
      </c>
      <c r="N80" s="133">
        <v>20949.54</v>
      </c>
      <c r="O80" s="133">
        <v>161089.37999999998</v>
      </c>
      <c r="P80" s="142">
        <f t="shared" si="1"/>
        <v>318697.34999999998</v>
      </c>
      <c r="Q80" s="70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</row>
    <row r="81" spans="1:76" s="76" customFormat="1" ht="60" x14ac:dyDescent="0.25">
      <c r="A81" s="139" t="s">
        <v>851</v>
      </c>
      <c r="B81" s="77" t="s">
        <v>670</v>
      </c>
      <c r="C81" s="77" t="s">
        <v>1101</v>
      </c>
      <c r="D81" s="78" t="s">
        <v>849</v>
      </c>
      <c r="E81" s="78" t="s">
        <v>852</v>
      </c>
      <c r="F81" s="79">
        <v>327351</v>
      </c>
      <c r="G81" s="80">
        <v>181984</v>
      </c>
      <c r="H81" s="133">
        <v>21376.52</v>
      </c>
      <c r="I81" s="133">
        <v>21924.780000000002</v>
      </c>
      <c r="J81" s="133">
        <v>21471.980000000003</v>
      </c>
      <c r="K81" s="133">
        <v>20902.539999999997</v>
      </c>
      <c r="L81" s="133">
        <v>20346.830000000002</v>
      </c>
      <c r="M81" s="133">
        <v>19791.87</v>
      </c>
      <c r="N81" s="133">
        <v>19244.93</v>
      </c>
      <c r="O81" s="133">
        <v>71394.36</v>
      </c>
      <c r="P81" s="142">
        <f t="shared" si="1"/>
        <v>216453.81</v>
      </c>
      <c r="Q81" s="70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</row>
    <row r="82" spans="1:76" ht="75" x14ac:dyDescent="0.25">
      <c r="A82" s="139" t="s">
        <v>853</v>
      </c>
      <c r="B82" s="77" t="s">
        <v>670</v>
      </c>
      <c r="C82" s="77" t="s">
        <v>1102</v>
      </c>
      <c r="D82" s="78" t="s">
        <v>854</v>
      </c>
      <c r="E82" s="86" t="s">
        <v>855</v>
      </c>
      <c r="F82" s="79">
        <v>451040</v>
      </c>
      <c r="G82" s="80">
        <v>424084.07</v>
      </c>
      <c r="H82" s="133">
        <v>38816.04</v>
      </c>
      <c r="I82" s="133">
        <v>39864.58</v>
      </c>
      <c r="J82" s="133">
        <v>39448.68</v>
      </c>
      <c r="K82" s="133">
        <v>38480.47</v>
      </c>
      <c r="L82" s="133">
        <v>37547.980000000003</v>
      </c>
      <c r="M82" s="133">
        <v>36616.82</v>
      </c>
      <c r="N82" s="133">
        <v>35711.82</v>
      </c>
      <c r="O82" s="133">
        <v>279267.68000000005</v>
      </c>
      <c r="P82" s="142">
        <f t="shared" si="1"/>
        <v>545754.07000000007</v>
      </c>
    </row>
    <row r="83" spans="1:76" ht="60" x14ac:dyDescent="0.25">
      <c r="A83" s="139" t="s">
        <v>856</v>
      </c>
      <c r="B83" s="77" t="s">
        <v>670</v>
      </c>
      <c r="C83" s="77" t="s">
        <v>1103</v>
      </c>
      <c r="D83" s="78" t="s">
        <v>857</v>
      </c>
      <c r="E83" s="86" t="s">
        <v>858</v>
      </c>
      <c r="F83" s="79">
        <v>296350</v>
      </c>
      <c r="G83" s="80">
        <v>237900</v>
      </c>
      <c r="H83" s="133">
        <v>23648.02</v>
      </c>
      <c r="I83" s="133">
        <v>23657.73</v>
      </c>
      <c r="J83" s="133">
        <v>23309.739999999998</v>
      </c>
      <c r="K83" s="133">
        <v>22672.32</v>
      </c>
      <c r="L83" s="133">
        <v>22058.85</v>
      </c>
      <c r="M83" s="133">
        <v>21446.2</v>
      </c>
      <c r="N83" s="133">
        <v>20851.23</v>
      </c>
      <c r="O83" s="133">
        <v>163665.41</v>
      </c>
      <c r="P83" s="142">
        <f t="shared" si="1"/>
        <v>321309.5</v>
      </c>
    </row>
    <row r="84" spans="1:76" ht="45" x14ac:dyDescent="0.25">
      <c r="A84" s="139" t="s">
        <v>859</v>
      </c>
      <c r="B84" s="77" t="s">
        <v>670</v>
      </c>
      <c r="C84" s="77" t="s">
        <v>1104</v>
      </c>
      <c r="D84" s="78" t="s">
        <v>860</v>
      </c>
      <c r="E84" s="86" t="s">
        <v>861</v>
      </c>
      <c r="F84" s="79">
        <v>587705</v>
      </c>
      <c r="G84" s="80">
        <v>562532</v>
      </c>
      <c r="H84" s="133">
        <v>56344.02</v>
      </c>
      <c r="I84" s="133">
        <v>58452.94</v>
      </c>
      <c r="J84" s="133">
        <v>56918.41</v>
      </c>
      <c r="K84" s="133">
        <v>55259.4</v>
      </c>
      <c r="L84" s="133">
        <v>53664.81</v>
      </c>
      <c r="M84" s="133">
        <v>52072.41</v>
      </c>
      <c r="N84" s="133">
        <v>50528.08</v>
      </c>
      <c r="O84" s="133">
        <v>408647.55</v>
      </c>
      <c r="P84" s="142">
        <f t="shared" si="1"/>
        <v>791887.62</v>
      </c>
    </row>
    <row r="85" spans="1:76" ht="60" x14ac:dyDescent="0.25">
      <c r="A85" s="139" t="s">
        <v>862</v>
      </c>
      <c r="B85" s="77" t="s">
        <v>670</v>
      </c>
      <c r="C85" s="77" t="s">
        <v>1105</v>
      </c>
      <c r="D85" s="87" t="s">
        <v>863</v>
      </c>
      <c r="E85" s="87" t="s">
        <v>761</v>
      </c>
      <c r="F85" s="79">
        <v>105221</v>
      </c>
      <c r="G85" s="80">
        <v>97983</v>
      </c>
      <c r="H85" s="133">
        <v>17880.129999999997</v>
      </c>
      <c r="I85" s="133">
        <v>17961.05</v>
      </c>
      <c r="J85" s="133">
        <v>17351.72</v>
      </c>
      <c r="K85" s="133">
        <v>16728.080000000002</v>
      </c>
      <c r="L85" s="133">
        <v>16112.45</v>
      </c>
      <c r="M85" s="133">
        <v>15497.640000000001</v>
      </c>
      <c r="N85" s="133">
        <v>11242.47</v>
      </c>
      <c r="O85" s="133">
        <v>0</v>
      </c>
      <c r="P85" s="142">
        <f t="shared" si="1"/>
        <v>112773.54</v>
      </c>
    </row>
    <row r="86" spans="1:76" ht="45" x14ac:dyDescent="0.25">
      <c r="A86" s="139" t="s">
        <v>864</v>
      </c>
      <c r="B86" s="77" t="s">
        <v>670</v>
      </c>
      <c r="C86" s="77" t="s">
        <v>1106</v>
      </c>
      <c r="D86" s="87" t="s">
        <v>863</v>
      </c>
      <c r="E86" s="87" t="s">
        <v>761</v>
      </c>
      <c r="F86" s="79">
        <v>78399</v>
      </c>
      <c r="G86" s="80">
        <v>73008</v>
      </c>
      <c r="H86" s="133">
        <v>13322.65</v>
      </c>
      <c r="I86" s="133">
        <v>13382.929999999998</v>
      </c>
      <c r="J86" s="133">
        <v>12928.92</v>
      </c>
      <c r="K86" s="133">
        <v>12464.22</v>
      </c>
      <c r="L86" s="133">
        <v>12005.500000000002</v>
      </c>
      <c r="M86" s="133">
        <v>11547.43</v>
      </c>
      <c r="N86" s="133">
        <v>8376.86</v>
      </c>
      <c r="O86" s="133">
        <v>0</v>
      </c>
      <c r="P86" s="142">
        <f t="shared" si="1"/>
        <v>84028.51</v>
      </c>
    </row>
    <row r="87" spans="1:76" ht="60" x14ac:dyDescent="0.25">
      <c r="A87" s="139" t="s">
        <v>865</v>
      </c>
      <c r="B87" s="77" t="s">
        <v>670</v>
      </c>
      <c r="C87" s="77" t="s">
        <v>1107</v>
      </c>
      <c r="D87" s="87" t="s">
        <v>863</v>
      </c>
      <c r="E87" s="87" t="s">
        <v>761</v>
      </c>
      <c r="F87" s="79">
        <v>57832</v>
      </c>
      <c r="G87" s="80">
        <v>53865</v>
      </c>
      <c r="H87" s="133">
        <v>9829.39</v>
      </c>
      <c r="I87" s="133">
        <v>9873.880000000001</v>
      </c>
      <c r="J87" s="133">
        <v>9538.9</v>
      </c>
      <c r="K87" s="133">
        <v>9196.0600000000013</v>
      </c>
      <c r="L87" s="133">
        <v>8857.64</v>
      </c>
      <c r="M87" s="133">
        <v>8519.66</v>
      </c>
      <c r="N87" s="133">
        <v>6180.41</v>
      </c>
      <c r="O87" s="133">
        <v>0</v>
      </c>
      <c r="P87" s="142">
        <f t="shared" si="1"/>
        <v>61995.94</v>
      </c>
    </row>
    <row r="88" spans="1:76" ht="30" x14ac:dyDescent="0.25">
      <c r="A88" s="139" t="s">
        <v>866</v>
      </c>
      <c r="B88" s="77" t="s">
        <v>670</v>
      </c>
      <c r="C88" s="77" t="s">
        <v>1108</v>
      </c>
      <c r="D88" s="87" t="s">
        <v>863</v>
      </c>
      <c r="E88" s="87" t="s">
        <v>867</v>
      </c>
      <c r="F88" s="79">
        <v>170638</v>
      </c>
      <c r="G88" s="80">
        <v>162602.67000000001</v>
      </c>
      <c r="H88" s="133">
        <v>17087.25</v>
      </c>
      <c r="I88" s="133">
        <v>17753.68</v>
      </c>
      <c r="J88" s="133">
        <v>17269.560000000001</v>
      </c>
      <c r="K88" s="133">
        <v>16750.879999999997</v>
      </c>
      <c r="L88" s="133">
        <v>16250.140000000001</v>
      </c>
      <c r="M88" s="133">
        <v>15750.119999999999</v>
      </c>
      <c r="N88" s="133">
        <v>15262.87</v>
      </c>
      <c r="O88" s="133">
        <v>104987.46</v>
      </c>
      <c r="P88" s="142">
        <f t="shared" si="1"/>
        <v>221111.96</v>
      </c>
    </row>
    <row r="89" spans="1:76" ht="45" x14ac:dyDescent="0.25">
      <c r="A89" s="139" t="s">
        <v>868</v>
      </c>
      <c r="B89" s="77" t="s">
        <v>670</v>
      </c>
      <c r="C89" s="77" t="s">
        <v>1109</v>
      </c>
      <c r="D89" s="87" t="s">
        <v>869</v>
      </c>
      <c r="E89" s="87" t="s">
        <v>870</v>
      </c>
      <c r="F89" s="79">
        <v>75107</v>
      </c>
      <c r="G89" s="80">
        <v>73584</v>
      </c>
      <c r="H89" s="133">
        <v>9244.84</v>
      </c>
      <c r="I89" s="133">
        <v>9343.8100000000013</v>
      </c>
      <c r="J89" s="133">
        <v>9105.84</v>
      </c>
      <c r="K89" s="133">
        <v>8796.2999999999993</v>
      </c>
      <c r="L89" s="133">
        <v>8495.02</v>
      </c>
      <c r="M89" s="133">
        <v>8194.1500000000015</v>
      </c>
      <c r="N89" s="133">
        <v>7898.44</v>
      </c>
      <c r="O89" s="133">
        <v>34950.200000000004</v>
      </c>
      <c r="P89" s="142">
        <f t="shared" si="1"/>
        <v>96028.6</v>
      </c>
    </row>
    <row r="90" spans="1:76" ht="45" x14ac:dyDescent="0.25">
      <c r="A90" s="139" t="s">
        <v>871</v>
      </c>
      <c r="B90" s="77" t="s">
        <v>670</v>
      </c>
      <c r="C90" s="77" t="s">
        <v>1110</v>
      </c>
      <c r="D90" s="87" t="s">
        <v>869</v>
      </c>
      <c r="E90" s="87" t="s">
        <v>870</v>
      </c>
      <c r="F90" s="79">
        <v>144778</v>
      </c>
      <c r="G90" s="80">
        <v>141840</v>
      </c>
      <c r="H90" s="133">
        <v>17820.32</v>
      </c>
      <c r="I90" s="133">
        <v>18011.07</v>
      </c>
      <c r="J90" s="133">
        <v>17552.330000000002</v>
      </c>
      <c r="K90" s="133">
        <v>16955.68</v>
      </c>
      <c r="L90" s="133">
        <v>16374.94</v>
      </c>
      <c r="M90" s="133">
        <v>15794.97</v>
      </c>
      <c r="N90" s="133">
        <v>15224.98</v>
      </c>
      <c r="O90" s="133">
        <v>67369.78</v>
      </c>
      <c r="P90" s="142">
        <f t="shared" si="1"/>
        <v>185104.07</v>
      </c>
    </row>
    <row r="91" spans="1:76" ht="45" x14ac:dyDescent="0.25">
      <c r="A91" s="139" t="s">
        <v>872</v>
      </c>
      <c r="B91" s="77" t="s">
        <v>670</v>
      </c>
      <c r="C91" s="77" t="s">
        <v>1111</v>
      </c>
      <c r="D91" s="87" t="s">
        <v>873</v>
      </c>
      <c r="E91" s="87" t="s">
        <v>790</v>
      </c>
      <c r="F91" s="79">
        <v>85648</v>
      </c>
      <c r="G91" s="80">
        <v>82712</v>
      </c>
      <c r="H91" s="133">
        <v>15105.26</v>
      </c>
      <c r="I91" s="133">
        <v>14998.210000000001</v>
      </c>
      <c r="J91" s="133">
        <v>14511.74</v>
      </c>
      <c r="K91" s="133">
        <v>13949.1</v>
      </c>
      <c r="L91" s="133">
        <v>13394.05</v>
      </c>
      <c r="M91" s="133">
        <v>12839.78</v>
      </c>
      <c r="N91" s="133">
        <v>12287.4</v>
      </c>
      <c r="O91" s="133">
        <v>7.22</v>
      </c>
      <c r="P91" s="142">
        <f t="shared" si="1"/>
        <v>97092.76</v>
      </c>
    </row>
    <row r="92" spans="1:76" ht="60" x14ac:dyDescent="0.25">
      <c r="A92" s="139" t="s">
        <v>874</v>
      </c>
      <c r="B92" s="77" t="s">
        <v>670</v>
      </c>
      <c r="C92" s="77" t="s">
        <v>1112</v>
      </c>
      <c r="D92" s="87" t="s">
        <v>873</v>
      </c>
      <c r="E92" s="87" t="s">
        <v>870</v>
      </c>
      <c r="F92" s="79">
        <v>98623</v>
      </c>
      <c r="G92" s="80">
        <v>94704</v>
      </c>
      <c r="H92" s="133">
        <v>11902.34</v>
      </c>
      <c r="I92" s="133">
        <v>12022.47</v>
      </c>
      <c r="J92" s="133">
        <v>11719.39</v>
      </c>
      <c r="K92" s="133">
        <v>11321.01</v>
      </c>
      <c r="L92" s="133">
        <v>10933.250000000002</v>
      </c>
      <c r="M92" s="133">
        <v>10546.02</v>
      </c>
      <c r="N92" s="133">
        <v>10165.43</v>
      </c>
      <c r="O92" s="133">
        <v>44981.570000000007</v>
      </c>
      <c r="P92" s="142">
        <f t="shared" si="1"/>
        <v>123591.48000000001</v>
      </c>
    </row>
    <row r="93" spans="1:76" ht="45" x14ac:dyDescent="0.25">
      <c r="A93" s="139" t="s">
        <v>875</v>
      </c>
      <c r="B93" s="77" t="s">
        <v>670</v>
      </c>
      <c r="C93" s="77" t="s">
        <v>1113</v>
      </c>
      <c r="D93" s="87" t="s">
        <v>873</v>
      </c>
      <c r="E93" s="87" t="s">
        <v>870</v>
      </c>
      <c r="F93" s="79">
        <v>134350</v>
      </c>
      <c r="G93" s="80">
        <v>128976</v>
      </c>
      <c r="H93" s="133">
        <v>16209.619999999999</v>
      </c>
      <c r="I93" s="133">
        <v>16373.21</v>
      </c>
      <c r="J93" s="133">
        <v>15960.460000000001</v>
      </c>
      <c r="K93" s="133">
        <v>15417.9</v>
      </c>
      <c r="L93" s="133">
        <v>14889.819999999998</v>
      </c>
      <c r="M93" s="133">
        <v>14362.460000000001</v>
      </c>
      <c r="N93" s="133">
        <v>13844.15</v>
      </c>
      <c r="O93" s="133">
        <v>61259.76</v>
      </c>
      <c r="P93" s="142">
        <f t="shared" si="1"/>
        <v>168317.38</v>
      </c>
    </row>
    <row r="94" spans="1:76" x14ac:dyDescent="0.25">
      <c r="A94" s="139" t="s">
        <v>876</v>
      </c>
      <c r="B94" s="77" t="s">
        <v>670</v>
      </c>
      <c r="C94" s="85" t="s">
        <v>1114</v>
      </c>
      <c r="D94" s="87" t="s">
        <v>877</v>
      </c>
      <c r="E94" s="87" t="s">
        <v>878</v>
      </c>
      <c r="F94" s="79">
        <v>203159</v>
      </c>
      <c r="G94" s="80">
        <v>0</v>
      </c>
      <c r="H94" s="133">
        <v>98.7</v>
      </c>
      <c r="I94" s="133">
        <v>0</v>
      </c>
      <c r="J94" s="133">
        <v>0</v>
      </c>
      <c r="K94" s="133">
        <v>0</v>
      </c>
      <c r="L94" s="133">
        <v>0</v>
      </c>
      <c r="M94" s="133">
        <v>0</v>
      </c>
      <c r="N94" s="133">
        <v>0</v>
      </c>
      <c r="O94" s="133">
        <v>0</v>
      </c>
      <c r="P94" s="142">
        <f t="shared" si="1"/>
        <v>98.7</v>
      </c>
      <c r="Q94" s="68"/>
    </row>
    <row r="95" spans="1:76" ht="45" x14ac:dyDescent="0.25">
      <c r="A95" s="139" t="s">
        <v>879</v>
      </c>
      <c r="B95" s="77" t="s">
        <v>670</v>
      </c>
      <c r="C95" s="77" t="s">
        <v>880</v>
      </c>
      <c r="D95" s="87" t="s">
        <v>881</v>
      </c>
      <c r="E95" s="87" t="s">
        <v>675</v>
      </c>
      <c r="F95" s="79">
        <v>326549</v>
      </c>
      <c r="G95" s="80">
        <v>326549</v>
      </c>
      <c r="H95" s="133">
        <v>24000.119999999995</v>
      </c>
      <c r="I95" s="133">
        <v>29318.1</v>
      </c>
      <c r="J95" s="133">
        <v>28669.629999999997</v>
      </c>
      <c r="K95" s="133">
        <v>27945.129999999997</v>
      </c>
      <c r="L95" s="133">
        <v>27259.59</v>
      </c>
      <c r="M95" s="133">
        <v>26574.959999999999</v>
      </c>
      <c r="N95" s="133">
        <v>25922.299999999996</v>
      </c>
      <c r="O95" s="133">
        <v>317339.31000000006</v>
      </c>
      <c r="P95" s="142">
        <f t="shared" si="1"/>
        <v>507029.14</v>
      </c>
    </row>
    <row r="96" spans="1:76" ht="45" x14ac:dyDescent="0.25">
      <c r="A96" s="139" t="s">
        <v>882</v>
      </c>
      <c r="B96" s="77" t="s">
        <v>670</v>
      </c>
      <c r="C96" s="77" t="s">
        <v>883</v>
      </c>
      <c r="D96" s="87" t="s">
        <v>881</v>
      </c>
      <c r="E96" s="87" t="s">
        <v>884</v>
      </c>
      <c r="F96" s="79">
        <v>453773</v>
      </c>
      <c r="G96" s="80">
        <v>453773.42</v>
      </c>
      <c r="H96" s="135">
        <v>42840.4</v>
      </c>
      <c r="I96" s="135">
        <v>44851.98</v>
      </c>
      <c r="J96" s="135">
        <v>43736.770000000004</v>
      </c>
      <c r="K96" s="135">
        <v>42524.53</v>
      </c>
      <c r="L96" s="135">
        <v>41362.39</v>
      </c>
      <c r="M96" s="135">
        <v>40201.839999999997</v>
      </c>
      <c r="N96" s="135">
        <v>39079.51</v>
      </c>
      <c r="O96" s="135">
        <v>346295.30999999988</v>
      </c>
      <c r="P96" s="142">
        <f t="shared" si="1"/>
        <v>640892.72999999986</v>
      </c>
    </row>
    <row r="97" spans="1:17" ht="45" x14ac:dyDescent="0.25">
      <c r="A97" s="139" t="s">
        <v>885</v>
      </c>
      <c r="B97" s="77" t="s">
        <v>670</v>
      </c>
      <c r="C97" s="77" t="s">
        <v>886</v>
      </c>
      <c r="D97" s="87" t="s">
        <v>887</v>
      </c>
      <c r="E97" s="87" t="s">
        <v>682</v>
      </c>
      <c r="F97" s="79">
        <v>59728</v>
      </c>
      <c r="G97" s="80">
        <v>59728.08</v>
      </c>
      <c r="H97" s="133">
        <v>6799.26</v>
      </c>
      <c r="I97" s="133">
        <v>7015.34</v>
      </c>
      <c r="J97" s="133">
        <v>6819.8399999999992</v>
      </c>
      <c r="K97" s="133">
        <v>6613.0599999999995</v>
      </c>
      <c r="L97" s="133">
        <v>6412.1799999999994</v>
      </c>
      <c r="M97" s="133">
        <v>6211.6100000000006</v>
      </c>
      <c r="N97" s="133">
        <v>6014.8499999999995</v>
      </c>
      <c r="O97" s="133">
        <v>30627.759999999991</v>
      </c>
      <c r="P97" s="142">
        <f t="shared" si="1"/>
        <v>76513.899999999994</v>
      </c>
    </row>
    <row r="98" spans="1:17" ht="75" x14ac:dyDescent="0.25">
      <c r="A98" s="139" t="s">
        <v>888</v>
      </c>
      <c r="B98" s="77" t="s">
        <v>670</v>
      </c>
      <c r="C98" s="77" t="s">
        <v>1120</v>
      </c>
      <c r="D98" s="87" t="s">
        <v>887</v>
      </c>
      <c r="E98" s="87" t="s">
        <v>682</v>
      </c>
      <c r="F98" s="79">
        <v>77190</v>
      </c>
      <c r="G98" s="80">
        <v>77189.990000000005</v>
      </c>
      <c r="H98" s="133">
        <v>8784.51</v>
      </c>
      <c r="I98" s="133">
        <v>9063.89</v>
      </c>
      <c r="J98" s="133">
        <v>8811.33</v>
      </c>
      <c r="K98" s="133">
        <v>8544.2099999999991</v>
      </c>
      <c r="L98" s="133">
        <v>8284.73</v>
      </c>
      <c r="M98" s="133">
        <v>8025.6000000000013</v>
      </c>
      <c r="N98" s="133">
        <v>7771.45</v>
      </c>
      <c r="O98" s="133">
        <v>39606.189999999995</v>
      </c>
      <c r="P98" s="142">
        <f t="shared" si="1"/>
        <v>98891.909999999989</v>
      </c>
    </row>
    <row r="99" spans="1:17" ht="45" x14ac:dyDescent="0.25">
      <c r="A99" s="139" t="s">
        <v>889</v>
      </c>
      <c r="B99" s="77" t="s">
        <v>670</v>
      </c>
      <c r="C99" s="77" t="s">
        <v>890</v>
      </c>
      <c r="D99" s="87" t="s">
        <v>887</v>
      </c>
      <c r="E99" s="87" t="s">
        <v>682</v>
      </c>
      <c r="F99" s="79">
        <v>105102</v>
      </c>
      <c r="G99" s="80">
        <v>105102</v>
      </c>
      <c r="H99" s="133">
        <v>11959.16</v>
      </c>
      <c r="I99" s="133">
        <v>12339.630000000001</v>
      </c>
      <c r="J99" s="133">
        <v>11995.83</v>
      </c>
      <c r="K99" s="133">
        <v>11632.199999999999</v>
      </c>
      <c r="L99" s="133">
        <v>11278.98</v>
      </c>
      <c r="M99" s="133">
        <v>10926.24</v>
      </c>
      <c r="N99" s="133">
        <v>10580.24</v>
      </c>
      <c r="O99" s="133">
        <v>53945.409999999989</v>
      </c>
      <c r="P99" s="142">
        <f t="shared" si="1"/>
        <v>134657.69</v>
      </c>
    </row>
    <row r="100" spans="1:17" ht="45" x14ac:dyDescent="0.25">
      <c r="A100" s="139" t="s">
        <v>891</v>
      </c>
      <c r="B100" s="77" t="s">
        <v>670</v>
      </c>
      <c r="C100" s="77" t="s">
        <v>1117</v>
      </c>
      <c r="D100" s="87" t="s">
        <v>887</v>
      </c>
      <c r="E100" s="87" t="s">
        <v>682</v>
      </c>
      <c r="F100" s="79">
        <v>187597</v>
      </c>
      <c r="G100" s="80">
        <v>187597</v>
      </c>
      <c r="H100" s="133">
        <v>21347.21</v>
      </c>
      <c r="I100" s="133">
        <v>22026.26</v>
      </c>
      <c r="J100" s="133">
        <v>21412.55</v>
      </c>
      <c r="K100" s="133">
        <v>20763.46</v>
      </c>
      <c r="L100" s="133">
        <v>20132.920000000002</v>
      </c>
      <c r="M100" s="133">
        <v>19503.260000000002</v>
      </c>
      <c r="N100" s="133">
        <v>18885.650000000001</v>
      </c>
      <c r="O100" s="133">
        <v>96275.530000000028</v>
      </c>
      <c r="P100" s="142">
        <f t="shared" si="1"/>
        <v>240346.84000000003</v>
      </c>
    </row>
    <row r="101" spans="1:17" ht="45" x14ac:dyDescent="0.25">
      <c r="A101" s="139" t="s">
        <v>892</v>
      </c>
      <c r="B101" s="77" t="s">
        <v>670</v>
      </c>
      <c r="C101" s="77" t="s">
        <v>893</v>
      </c>
      <c r="D101" s="87" t="s">
        <v>887</v>
      </c>
      <c r="E101" s="87" t="s">
        <v>682</v>
      </c>
      <c r="F101" s="79">
        <v>304135</v>
      </c>
      <c r="G101" s="80">
        <v>304135</v>
      </c>
      <c r="H101" s="133">
        <v>29112.06</v>
      </c>
      <c r="I101" s="133">
        <v>36420.69</v>
      </c>
      <c r="J101" s="133">
        <v>35405.97</v>
      </c>
      <c r="K101" s="133">
        <v>34332.699999999997</v>
      </c>
      <c r="L101" s="133">
        <v>33290.160000000003</v>
      </c>
      <c r="M101" s="133">
        <v>32249.05</v>
      </c>
      <c r="N101" s="133">
        <v>31227.9</v>
      </c>
      <c r="O101" s="133">
        <v>159233.12</v>
      </c>
      <c r="P101" s="142">
        <f t="shared" si="1"/>
        <v>391271.64999999997</v>
      </c>
      <c r="Q101" s="138"/>
    </row>
    <row r="102" spans="1:17" ht="45" x14ac:dyDescent="0.25">
      <c r="A102" s="139" t="s">
        <v>894</v>
      </c>
      <c r="B102" s="77" t="s">
        <v>670</v>
      </c>
      <c r="C102" s="77" t="s">
        <v>1029</v>
      </c>
      <c r="D102" s="87" t="s">
        <v>895</v>
      </c>
      <c r="E102" s="87" t="s">
        <v>896</v>
      </c>
      <c r="F102" s="79">
        <v>176958</v>
      </c>
      <c r="G102" s="80">
        <v>176958</v>
      </c>
      <c r="H102" s="133">
        <v>14567.68</v>
      </c>
      <c r="I102" s="133">
        <v>17623.28</v>
      </c>
      <c r="J102" s="133">
        <v>17363.48</v>
      </c>
      <c r="K102" s="133">
        <v>16877.710000000003</v>
      </c>
      <c r="L102" s="133">
        <v>16412.32</v>
      </c>
      <c r="M102" s="133">
        <v>15947.56</v>
      </c>
      <c r="N102" s="133">
        <v>15498.43</v>
      </c>
      <c r="O102" s="133">
        <v>139573.77000000002</v>
      </c>
      <c r="P102" s="142">
        <f t="shared" si="1"/>
        <v>253864.23</v>
      </c>
      <c r="Q102" s="138"/>
    </row>
    <row r="103" spans="1:17" ht="60" x14ac:dyDescent="0.25">
      <c r="A103" s="139" t="s">
        <v>897</v>
      </c>
      <c r="B103" s="77" t="s">
        <v>670</v>
      </c>
      <c r="C103" s="77" t="s">
        <v>1030</v>
      </c>
      <c r="D103" s="87" t="s">
        <v>895</v>
      </c>
      <c r="E103" s="87" t="s">
        <v>898</v>
      </c>
      <c r="F103" s="79">
        <v>646227</v>
      </c>
      <c r="G103" s="80">
        <v>646227.07999999996</v>
      </c>
      <c r="H103" s="133">
        <v>52177.120000000003</v>
      </c>
      <c r="I103" s="133">
        <v>62780.039999999994</v>
      </c>
      <c r="J103" s="133">
        <v>61907.18</v>
      </c>
      <c r="K103" s="133">
        <v>60202.39</v>
      </c>
      <c r="L103" s="133">
        <v>58574.65</v>
      </c>
      <c r="M103" s="133">
        <v>56949.140000000007</v>
      </c>
      <c r="N103" s="133">
        <v>55383.979999999996</v>
      </c>
      <c r="O103" s="133">
        <v>569294.96999999974</v>
      </c>
      <c r="P103" s="142">
        <f t="shared" si="1"/>
        <v>977269.46999999974</v>
      </c>
      <c r="Q103" s="138"/>
    </row>
    <row r="104" spans="1:17" ht="90" x14ac:dyDescent="0.25">
      <c r="A104" s="139" t="s">
        <v>899</v>
      </c>
      <c r="B104" s="77" t="s">
        <v>670</v>
      </c>
      <c r="C104" s="77" t="s">
        <v>1031</v>
      </c>
      <c r="D104" s="87" t="s">
        <v>900</v>
      </c>
      <c r="E104" s="87" t="s">
        <v>901</v>
      </c>
      <c r="F104" s="79">
        <v>245401</v>
      </c>
      <c r="G104" s="80">
        <v>171968.78</v>
      </c>
      <c r="H104" s="133">
        <v>14480.52</v>
      </c>
      <c r="I104" s="133">
        <v>14450.15</v>
      </c>
      <c r="J104" s="133">
        <v>14539.9</v>
      </c>
      <c r="K104" s="133">
        <v>14182.529999999999</v>
      </c>
      <c r="L104" s="133">
        <v>13844.6</v>
      </c>
      <c r="M104" s="133">
        <v>13507.13</v>
      </c>
      <c r="N104" s="133">
        <v>13185.6</v>
      </c>
      <c r="O104" s="133">
        <v>164718.56999999995</v>
      </c>
      <c r="P104" s="142">
        <f t="shared" si="1"/>
        <v>262908.99999999994</v>
      </c>
      <c r="Q104" s="88"/>
    </row>
    <row r="105" spans="1:17" ht="45" x14ac:dyDescent="0.25">
      <c r="A105" s="139" t="s">
        <v>902</v>
      </c>
      <c r="B105" s="77" t="s">
        <v>670</v>
      </c>
      <c r="C105" s="77" t="s">
        <v>1032</v>
      </c>
      <c r="D105" s="87" t="s">
        <v>903</v>
      </c>
      <c r="E105" s="87" t="s">
        <v>904</v>
      </c>
      <c r="F105" s="79">
        <v>205454.11</v>
      </c>
      <c r="G105" s="80">
        <v>205454.11</v>
      </c>
      <c r="H105" s="133">
        <v>21780.21</v>
      </c>
      <c r="I105" s="133">
        <v>26132.910000000003</v>
      </c>
      <c r="J105" s="133">
        <v>25844.649999999998</v>
      </c>
      <c r="K105" s="133">
        <v>24161.25</v>
      </c>
      <c r="L105" s="133">
        <v>23122.82</v>
      </c>
      <c r="M105" s="133">
        <v>22387.870000000003</v>
      </c>
      <c r="N105" s="133">
        <v>21665.120000000003</v>
      </c>
      <c r="O105" s="133">
        <v>93433.329999999987</v>
      </c>
      <c r="P105" s="142">
        <f t="shared" si="1"/>
        <v>258528.15999999997</v>
      </c>
      <c r="Q105" s="88"/>
    </row>
    <row r="106" spans="1:17" ht="60" x14ac:dyDescent="0.25">
      <c r="A106" s="139" t="s">
        <v>905</v>
      </c>
      <c r="B106" s="77" t="s">
        <v>670</v>
      </c>
      <c r="C106" s="77" t="s">
        <v>1037</v>
      </c>
      <c r="D106" s="87" t="s">
        <v>906</v>
      </c>
      <c r="E106" s="87" t="s">
        <v>907</v>
      </c>
      <c r="F106" s="133">
        <v>1158624</v>
      </c>
      <c r="G106" s="80">
        <v>945439.87</v>
      </c>
      <c r="H106" s="133">
        <v>457667.29</v>
      </c>
      <c r="I106" s="133">
        <v>61600.270000000004</v>
      </c>
      <c r="J106" s="133">
        <v>61785.369999999995</v>
      </c>
      <c r="K106" s="133">
        <v>60268.590000000004</v>
      </c>
      <c r="L106" s="133">
        <v>53350.130000000005</v>
      </c>
      <c r="M106" s="133">
        <v>50349.51</v>
      </c>
      <c r="N106" s="133">
        <v>49308.11</v>
      </c>
      <c r="O106" s="133">
        <v>776053.24000000046</v>
      </c>
      <c r="P106" s="142">
        <f t="shared" si="1"/>
        <v>1570382.5100000002</v>
      </c>
      <c r="Q106" s="88"/>
    </row>
    <row r="107" spans="1:17" ht="30" x14ac:dyDescent="0.25">
      <c r="A107" s="139" t="s">
        <v>908</v>
      </c>
      <c r="B107" s="77" t="s">
        <v>670</v>
      </c>
      <c r="C107" s="77" t="s">
        <v>909</v>
      </c>
      <c r="D107" s="87" t="s">
        <v>910</v>
      </c>
      <c r="E107" s="87" t="s">
        <v>911</v>
      </c>
      <c r="F107" s="79">
        <v>205603</v>
      </c>
      <c r="G107" s="80">
        <v>205603</v>
      </c>
      <c r="H107" s="133">
        <v>29497.79</v>
      </c>
      <c r="I107" s="133">
        <v>37879.089999999997</v>
      </c>
      <c r="J107" s="133">
        <v>36774.17</v>
      </c>
      <c r="K107" s="133">
        <v>35643.230000000003</v>
      </c>
      <c r="L107" s="133">
        <v>34526.82</v>
      </c>
      <c r="M107" s="133">
        <v>33411.949999999997</v>
      </c>
      <c r="N107" s="133">
        <v>24339.759999999998</v>
      </c>
      <c r="O107" s="133">
        <v>0</v>
      </c>
      <c r="P107" s="142">
        <f t="shared" si="1"/>
        <v>232072.81</v>
      </c>
      <c r="Q107" s="89"/>
    </row>
    <row r="108" spans="1:17" ht="30" x14ac:dyDescent="0.25">
      <c r="A108" s="139" t="s">
        <v>912</v>
      </c>
      <c r="B108" s="77" t="s">
        <v>670</v>
      </c>
      <c r="C108" s="85" t="s">
        <v>913</v>
      </c>
      <c r="D108" s="87" t="s">
        <v>914</v>
      </c>
      <c r="E108" s="87" t="s">
        <v>915</v>
      </c>
      <c r="F108" s="79">
        <v>646526</v>
      </c>
      <c r="G108" s="80">
        <v>142270</v>
      </c>
      <c r="H108" s="133">
        <v>9630</v>
      </c>
      <c r="I108" s="133">
        <v>67150</v>
      </c>
      <c r="J108" s="133">
        <v>65639</v>
      </c>
      <c r="K108" s="133">
        <v>64130</v>
      </c>
      <c r="L108" s="133">
        <v>62620</v>
      </c>
      <c r="M108" s="133">
        <v>61110</v>
      </c>
      <c r="N108" s="133">
        <v>59601</v>
      </c>
      <c r="O108" s="133">
        <v>412318</v>
      </c>
      <c r="P108" s="142">
        <f t="shared" si="1"/>
        <v>802198</v>
      </c>
      <c r="Q108" s="88"/>
    </row>
    <row r="109" spans="1:17" ht="30" x14ac:dyDescent="0.25">
      <c r="A109" s="139" t="s">
        <v>916</v>
      </c>
      <c r="B109" s="77" t="s">
        <v>670</v>
      </c>
      <c r="C109" s="85" t="s">
        <v>917</v>
      </c>
      <c r="D109" s="87" t="s">
        <v>914</v>
      </c>
      <c r="E109" s="87" t="s">
        <v>915</v>
      </c>
      <c r="F109" s="79">
        <v>114328</v>
      </c>
      <c r="G109" s="80">
        <v>21621</v>
      </c>
      <c r="H109" s="133">
        <v>1192</v>
      </c>
      <c r="I109" s="133">
        <v>11896</v>
      </c>
      <c r="J109" s="133">
        <v>11628</v>
      </c>
      <c r="K109" s="133">
        <v>11360</v>
      </c>
      <c r="L109" s="133">
        <v>11093</v>
      </c>
      <c r="M109" s="133">
        <v>10825</v>
      </c>
      <c r="N109" s="133">
        <v>10557</v>
      </c>
      <c r="O109" s="133">
        <v>72727</v>
      </c>
      <c r="P109" s="142">
        <f t="shared" si="1"/>
        <v>141278</v>
      </c>
      <c r="Q109" s="88"/>
    </row>
    <row r="110" spans="1:17" ht="30" x14ac:dyDescent="0.25">
      <c r="A110" s="139" t="s">
        <v>918</v>
      </c>
      <c r="B110" s="77" t="s">
        <v>670</v>
      </c>
      <c r="C110" s="85" t="s">
        <v>919</v>
      </c>
      <c r="D110" s="87" t="s">
        <v>914</v>
      </c>
      <c r="E110" s="87" t="s">
        <v>730</v>
      </c>
      <c r="F110" s="79">
        <v>516513</v>
      </c>
      <c r="G110" s="80">
        <v>25826</v>
      </c>
      <c r="H110" s="133">
        <v>676</v>
      </c>
      <c r="I110" s="133">
        <v>149914</v>
      </c>
      <c r="J110" s="133">
        <v>146308</v>
      </c>
      <c r="K110" s="133">
        <v>142700</v>
      </c>
      <c r="L110" s="133">
        <v>104645</v>
      </c>
      <c r="M110" s="133">
        <v>0</v>
      </c>
      <c r="N110" s="133">
        <v>0</v>
      </c>
      <c r="O110" s="133">
        <v>0</v>
      </c>
      <c r="P110" s="142">
        <f t="shared" si="1"/>
        <v>544243</v>
      </c>
      <c r="Q110" s="89"/>
    </row>
    <row r="111" spans="1:17" ht="30" x14ac:dyDescent="0.25">
      <c r="A111" s="139" t="s">
        <v>920</v>
      </c>
      <c r="B111" s="77" t="s">
        <v>670</v>
      </c>
      <c r="C111" s="85" t="s">
        <v>921</v>
      </c>
      <c r="D111" s="87" t="s">
        <v>914</v>
      </c>
      <c r="E111" s="87" t="s">
        <v>915</v>
      </c>
      <c r="F111" s="79">
        <v>257842</v>
      </c>
      <c r="G111" s="80">
        <v>16403</v>
      </c>
      <c r="H111" s="133">
        <v>1374</v>
      </c>
      <c r="I111" s="133">
        <v>26830</v>
      </c>
      <c r="J111" s="133">
        <v>26226</v>
      </c>
      <c r="K111" s="133">
        <v>25622</v>
      </c>
      <c r="L111" s="133">
        <v>25018</v>
      </c>
      <c r="M111" s="133">
        <v>24414</v>
      </c>
      <c r="N111" s="133">
        <v>23811</v>
      </c>
      <c r="O111" s="133">
        <v>164009</v>
      </c>
      <c r="P111" s="142">
        <f t="shared" si="1"/>
        <v>317304</v>
      </c>
      <c r="Q111" s="88"/>
    </row>
    <row r="112" spans="1:17" ht="60" x14ac:dyDescent="0.25">
      <c r="A112" s="139" t="s">
        <v>922</v>
      </c>
      <c r="B112" s="77" t="s">
        <v>670</v>
      </c>
      <c r="C112" s="77" t="s">
        <v>1119</v>
      </c>
      <c r="D112" s="87" t="s">
        <v>914</v>
      </c>
      <c r="E112" s="87" t="s">
        <v>915</v>
      </c>
      <c r="F112" s="79">
        <v>176885</v>
      </c>
      <c r="G112" s="80">
        <v>176885</v>
      </c>
      <c r="H112" s="133">
        <v>14727.880000000001</v>
      </c>
      <c r="I112" s="133">
        <v>18961.650000000001</v>
      </c>
      <c r="J112" s="133">
        <v>18480.29</v>
      </c>
      <c r="K112" s="133">
        <v>17965.53</v>
      </c>
      <c r="L112" s="133">
        <v>17468.160000000003</v>
      </c>
      <c r="M112" s="133">
        <v>16971.45</v>
      </c>
      <c r="N112" s="133">
        <v>16487.03</v>
      </c>
      <c r="O112" s="133">
        <v>110818.19</v>
      </c>
      <c r="P112" s="142">
        <f t="shared" si="1"/>
        <v>231880.18</v>
      </c>
      <c r="Q112" s="89"/>
    </row>
    <row r="113" spans="1:76" ht="45" x14ac:dyDescent="0.25">
      <c r="A113" s="139" t="s">
        <v>923</v>
      </c>
      <c r="B113" s="77" t="s">
        <v>670</v>
      </c>
      <c r="C113" s="85" t="s">
        <v>1118</v>
      </c>
      <c r="D113" s="87" t="s">
        <v>914</v>
      </c>
      <c r="E113" s="87" t="s">
        <v>915</v>
      </c>
      <c r="F113" s="79">
        <v>771386</v>
      </c>
      <c r="G113" s="80">
        <v>30151</v>
      </c>
      <c r="H113" s="133">
        <v>6360</v>
      </c>
      <c r="I113" s="133">
        <v>80258</v>
      </c>
      <c r="J113" s="133">
        <v>78451</v>
      </c>
      <c r="K113" s="133">
        <v>76646</v>
      </c>
      <c r="L113" s="133">
        <v>74839</v>
      </c>
      <c r="M113" s="133">
        <v>73034</v>
      </c>
      <c r="N113" s="133">
        <v>71227</v>
      </c>
      <c r="O113" s="133">
        <v>490738</v>
      </c>
      <c r="P113" s="142">
        <f t="shared" si="1"/>
        <v>951553</v>
      </c>
      <c r="Q113" s="88"/>
    </row>
    <row r="114" spans="1:76" x14ac:dyDescent="0.25">
      <c r="A114" s="207" t="s">
        <v>924</v>
      </c>
      <c r="B114" s="208"/>
      <c r="C114" s="208"/>
      <c r="D114" s="208"/>
      <c r="E114" s="208"/>
      <c r="F114" s="144">
        <f t="shared" ref="F114:P114" si="2">SUM(F8:F113)</f>
        <v>67716208.109999999</v>
      </c>
      <c r="G114" s="144">
        <f t="shared" si="2"/>
        <v>41138063.779999986</v>
      </c>
      <c r="H114" s="144">
        <f t="shared" si="2"/>
        <v>5478616.8499999959</v>
      </c>
      <c r="I114" s="144">
        <f t="shared" si="2"/>
        <v>4842817.9299999978</v>
      </c>
      <c r="J114" s="144">
        <f t="shared" si="2"/>
        <v>4625776.0000000009</v>
      </c>
      <c r="K114" s="144">
        <f t="shared" si="2"/>
        <v>4297225.3600000003</v>
      </c>
      <c r="L114" s="144">
        <f t="shared" si="2"/>
        <v>4092865.96</v>
      </c>
      <c r="M114" s="144">
        <f t="shared" si="2"/>
        <v>3803965.140000002</v>
      </c>
      <c r="N114" s="144">
        <f t="shared" si="2"/>
        <v>3514778.6100000008</v>
      </c>
      <c r="O114" s="144">
        <f t="shared" si="2"/>
        <v>23023409.070000011</v>
      </c>
      <c r="P114" s="145">
        <f t="shared" si="2"/>
        <v>53679454.919999979</v>
      </c>
    </row>
    <row r="115" spans="1:76" x14ac:dyDescent="0.25">
      <c r="A115" s="209" t="s">
        <v>925</v>
      </c>
      <c r="B115" s="210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1"/>
    </row>
    <row r="116" spans="1:76" s="76" customFormat="1" ht="45" x14ac:dyDescent="0.25">
      <c r="A116" s="139" t="s">
        <v>699</v>
      </c>
      <c r="B116" s="73" t="s">
        <v>670</v>
      </c>
      <c r="C116" s="73" t="s">
        <v>926</v>
      </c>
      <c r="D116" s="72" t="s">
        <v>927</v>
      </c>
      <c r="E116" s="90" t="s">
        <v>928</v>
      </c>
      <c r="F116" s="91">
        <v>506490</v>
      </c>
      <c r="G116" s="92">
        <v>0</v>
      </c>
      <c r="H116" s="136">
        <v>83.61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7">
        <v>0</v>
      </c>
      <c r="P116" s="142">
        <f>SUM(H116:O116)</f>
        <v>83.61</v>
      </c>
      <c r="R116" s="70"/>
      <c r="S116" s="70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  <c r="BM116" s="68"/>
      <c r="BN116" s="68"/>
      <c r="BO116" s="68"/>
      <c r="BP116" s="68"/>
      <c r="BQ116" s="68"/>
      <c r="BR116" s="68"/>
      <c r="BS116" s="68"/>
      <c r="BT116" s="68"/>
      <c r="BU116" s="68"/>
      <c r="BV116" s="68"/>
      <c r="BW116" s="68"/>
      <c r="BX116" s="68"/>
    </row>
    <row r="117" spans="1:76" s="76" customFormat="1" ht="60" x14ac:dyDescent="0.25">
      <c r="A117" s="139" t="s">
        <v>715</v>
      </c>
      <c r="B117" s="73" t="s">
        <v>670</v>
      </c>
      <c r="C117" s="73" t="s">
        <v>1115</v>
      </c>
      <c r="D117" s="72" t="s">
        <v>929</v>
      </c>
      <c r="E117" s="90" t="s">
        <v>930</v>
      </c>
      <c r="F117" s="91">
        <v>249000</v>
      </c>
      <c r="G117" s="92">
        <v>36810</v>
      </c>
      <c r="H117" s="136">
        <v>15672.63</v>
      </c>
      <c r="I117" s="136">
        <v>15307.08</v>
      </c>
      <c r="J117" s="136">
        <v>7514.53</v>
      </c>
      <c r="K117" s="136">
        <v>0</v>
      </c>
      <c r="L117" s="136">
        <v>0</v>
      </c>
      <c r="M117" s="136">
        <v>0</v>
      </c>
      <c r="N117" s="136">
        <v>0</v>
      </c>
      <c r="O117" s="137">
        <v>0</v>
      </c>
      <c r="P117" s="142">
        <f>SUM(H117:O117)</f>
        <v>38494.239999999998</v>
      </c>
      <c r="R117" s="70"/>
      <c r="S117" s="70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68"/>
      <c r="AY117" s="68"/>
      <c r="AZ117" s="68"/>
      <c r="BA117" s="68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68"/>
      <c r="BM117" s="68"/>
      <c r="BN117" s="68"/>
      <c r="BO117" s="68"/>
      <c r="BP117" s="68"/>
      <c r="BQ117" s="68"/>
      <c r="BR117" s="68"/>
      <c r="BS117" s="68"/>
      <c r="BT117" s="68"/>
      <c r="BU117" s="68"/>
      <c r="BV117" s="68"/>
      <c r="BW117" s="68"/>
      <c r="BX117" s="68"/>
    </row>
    <row r="118" spans="1:76" s="76" customFormat="1" ht="135" customHeight="1" x14ac:dyDescent="0.25">
      <c r="A118" s="139" t="s">
        <v>718</v>
      </c>
      <c r="B118" s="73" t="s">
        <v>670</v>
      </c>
      <c r="C118" s="73" t="s">
        <v>1033</v>
      </c>
      <c r="D118" s="72" t="s">
        <v>931</v>
      </c>
      <c r="E118" s="90" t="s">
        <v>932</v>
      </c>
      <c r="F118" s="91">
        <v>67400</v>
      </c>
      <c r="G118" s="92">
        <v>34618</v>
      </c>
      <c r="H118" s="136">
        <v>8304.36</v>
      </c>
      <c r="I118" s="136">
        <v>8177.6</v>
      </c>
      <c r="J118" s="136">
        <v>7931.4</v>
      </c>
      <c r="K118" s="136">
        <v>7682.14</v>
      </c>
      <c r="L118" s="136">
        <v>5602.57</v>
      </c>
      <c r="M118" s="136">
        <v>0</v>
      </c>
      <c r="N118" s="136">
        <v>0</v>
      </c>
      <c r="O118" s="137">
        <v>0</v>
      </c>
      <c r="P118" s="142">
        <f t="shared" ref="P118:P122" si="3">SUM(H118:O118)</f>
        <v>37698.07</v>
      </c>
      <c r="R118" s="70"/>
      <c r="S118" s="70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8"/>
      <c r="AL118" s="68"/>
      <c r="AM118" s="68"/>
      <c r="AN118" s="68"/>
      <c r="AO118" s="68"/>
      <c r="AP118" s="68"/>
      <c r="AQ118" s="68"/>
      <c r="AR118" s="68"/>
      <c r="AS118" s="68"/>
      <c r="AT118" s="68"/>
      <c r="AU118" s="68"/>
      <c r="AV118" s="68"/>
      <c r="AW118" s="68"/>
      <c r="AX118" s="68"/>
      <c r="AY118" s="68"/>
      <c r="AZ118" s="68"/>
      <c r="BA118" s="68"/>
      <c r="BB118" s="68"/>
      <c r="BC118" s="68"/>
      <c r="BD118" s="68"/>
      <c r="BE118" s="68"/>
      <c r="BF118" s="68"/>
      <c r="BG118" s="68"/>
      <c r="BH118" s="68"/>
      <c r="BI118" s="68"/>
      <c r="BJ118" s="68"/>
      <c r="BK118" s="68"/>
      <c r="BL118" s="68"/>
      <c r="BM118" s="68"/>
      <c r="BN118" s="68"/>
      <c r="BO118" s="68"/>
      <c r="BP118" s="68"/>
      <c r="BQ118" s="68"/>
      <c r="BR118" s="68"/>
      <c r="BS118" s="68"/>
      <c r="BT118" s="68"/>
      <c r="BU118" s="68"/>
      <c r="BV118" s="68"/>
      <c r="BW118" s="68"/>
      <c r="BX118" s="68"/>
    </row>
    <row r="119" spans="1:76" s="76" customFormat="1" ht="75" x14ac:dyDescent="0.25">
      <c r="A119" s="139" t="s">
        <v>728</v>
      </c>
      <c r="B119" s="73" t="s">
        <v>670</v>
      </c>
      <c r="C119" s="73" t="s">
        <v>1039</v>
      </c>
      <c r="D119" s="72" t="s">
        <v>931</v>
      </c>
      <c r="E119" s="90" t="s">
        <v>932</v>
      </c>
      <c r="F119" s="91">
        <v>69210</v>
      </c>
      <c r="G119" s="92">
        <v>35549</v>
      </c>
      <c r="H119" s="136">
        <v>8527.6700000000019</v>
      </c>
      <c r="I119" s="136">
        <v>8397.52</v>
      </c>
      <c r="J119" s="136">
        <v>8144.69</v>
      </c>
      <c r="K119" s="136">
        <v>7888.74</v>
      </c>
      <c r="L119" s="136">
        <v>5753.24</v>
      </c>
      <c r="M119" s="136">
        <v>0</v>
      </c>
      <c r="N119" s="136">
        <v>0</v>
      </c>
      <c r="O119" s="137">
        <v>0</v>
      </c>
      <c r="P119" s="142">
        <f t="shared" si="3"/>
        <v>38711.86</v>
      </c>
      <c r="R119" s="70"/>
      <c r="S119" s="70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68"/>
      <c r="BM119" s="68"/>
      <c r="BN119" s="68"/>
      <c r="BO119" s="68"/>
      <c r="BP119" s="68"/>
      <c r="BQ119" s="68"/>
      <c r="BR119" s="68"/>
      <c r="BS119" s="68"/>
      <c r="BT119" s="68"/>
      <c r="BU119" s="68"/>
      <c r="BV119" s="68"/>
      <c r="BW119" s="68"/>
      <c r="BX119" s="68"/>
    </row>
    <row r="120" spans="1:76" s="76" customFormat="1" ht="45" x14ac:dyDescent="0.25">
      <c r="A120" s="139" t="s">
        <v>731</v>
      </c>
      <c r="B120" s="73" t="s">
        <v>670</v>
      </c>
      <c r="C120" s="73" t="s">
        <v>933</v>
      </c>
      <c r="D120" s="72" t="s">
        <v>934</v>
      </c>
      <c r="E120" s="90" t="s">
        <v>935</v>
      </c>
      <c r="F120" s="91">
        <v>373233</v>
      </c>
      <c r="G120" s="92">
        <v>277970</v>
      </c>
      <c r="H120" s="136">
        <v>23503.62</v>
      </c>
      <c r="I120" s="136">
        <v>23523.35</v>
      </c>
      <c r="J120" s="136">
        <v>23074.57</v>
      </c>
      <c r="K120" s="136">
        <v>22587.35</v>
      </c>
      <c r="L120" s="136">
        <v>22120</v>
      </c>
      <c r="M120" s="136">
        <v>21653.29</v>
      </c>
      <c r="N120" s="136">
        <v>21201.62</v>
      </c>
      <c r="O120" s="132">
        <v>194274.41</v>
      </c>
      <c r="P120" s="142">
        <f>SUM(H120:O120)</f>
        <v>351938.21</v>
      </c>
      <c r="R120" s="70"/>
      <c r="S120" s="70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8"/>
      <c r="AL120" s="68"/>
      <c r="AM120" s="68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68"/>
      <c r="AY120" s="68"/>
      <c r="AZ120" s="68"/>
      <c r="BA120" s="68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68"/>
      <c r="BM120" s="68"/>
      <c r="BN120" s="68"/>
      <c r="BO120" s="68"/>
      <c r="BP120" s="68"/>
      <c r="BQ120" s="68"/>
      <c r="BR120" s="68"/>
      <c r="BS120" s="68"/>
      <c r="BT120" s="68"/>
      <c r="BU120" s="68"/>
      <c r="BV120" s="68"/>
      <c r="BW120" s="68"/>
      <c r="BX120" s="68"/>
    </row>
    <row r="121" spans="1:76" s="76" customFormat="1" ht="45" x14ac:dyDescent="0.25">
      <c r="A121" s="139" t="s">
        <v>732</v>
      </c>
      <c r="B121" s="73" t="s">
        <v>670</v>
      </c>
      <c r="C121" s="73" t="s">
        <v>936</v>
      </c>
      <c r="D121" s="72" t="s">
        <v>937</v>
      </c>
      <c r="E121" s="90" t="s">
        <v>938</v>
      </c>
      <c r="F121" s="91">
        <v>272598</v>
      </c>
      <c r="G121" s="92">
        <v>205868</v>
      </c>
      <c r="H121" s="136">
        <v>16744.199999999997</v>
      </c>
      <c r="I121" s="136">
        <v>16807.38</v>
      </c>
      <c r="J121" s="136">
        <v>16493.86</v>
      </c>
      <c r="K121" s="136">
        <v>16151.65</v>
      </c>
      <c r="L121" s="136">
        <v>15824.22</v>
      </c>
      <c r="M121" s="136">
        <v>15497.27</v>
      </c>
      <c r="N121" s="136">
        <v>15181.75</v>
      </c>
      <c r="O121" s="132">
        <v>150949.48000000001</v>
      </c>
      <c r="P121" s="142">
        <f>SUM(H121:O121)</f>
        <v>263649.81</v>
      </c>
      <c r="R121" s="70"/>
      <c r="S121" s="70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</row>
    <row r="122" spans="1:76" s="76" customFormat="1" ht="45" x14ac:dyDescent="0.25">
      <c r="A122" s="139" t="s">
        <v>742</v>
      </c>
      <c r="B122" s="73" t="s">
        <v>670</v>
      </c>
      <c r="C122" s="73" t="s">
        <v>939</v>
      </c>
      <c r="D122" s="72" t="s">
        <v>940</v>
      </c>
      <c r="E122" s="90" t="s">
        <v>941</v>
      </c>
      <c r="F122" s="91">
        <v>150209</v>
      </c>
      <c r="G122" s="92">
        <v>84000</v>
      </c>
      <c r="H122" s="136">
        <v>8315.24</v>
      </c>
      <c r="I122" s="136">
        <v>8481.9500000000007</v>
      </c>
      <c r="J122" s="136">
        <v>8294.5300000000007</v>
      </c>
      <c r="K122" s="136">
        <v>8094.98</v>
      </c>
      <c r="L122" s="136">
        <v>7901.77</v>
      </c>
      <c r="M122" s="136">
        <v>7708.82</v>
      </c>
      <c r="N122" s="136">
        <v>7520.28</v>
      </c>
      <c r="O122" s="132">
        <v>47212.12</v>
      </c>
      <c r="P122" s="142">
        <f t="shared" si="3"/>
        <v>103529.69</v>
      </c>
      <c r="R122" s="70"/>
      <c r="S122" s="70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68"/>
      <c r="BM122" s="68"/>
      <c r="BN122" s="68"/>
      <c r="BO122" s="68"/>
      <c r="BP122" s="68"/>
      <c r="BQ122" s="68"/>
      <c r="BR122" s="68"/>
      <c r="BS122" s="68"/>
      <c r="BT122" s="68"/>
      <c r="BU122" s="68"/>
      <c r="BV122" s="68"/>
      <c r="BW122" s="68"/>
      <c r="BX122" s="68"/>
    </row>
    <row r="123" spans="1:76" s="76" customFormat="1" ht="45" x14ac:dyDescent="0.25">
      <c r="A123" s="139" t="s">
        <v>754</v>
      </c>
      <c r="B123" s="73" t="s">
        <v>670</v>
      </c>
      <c r="C123" s="93" t="s">
        <v>1034</v>
      </c>
      <c r="D123" s="72" t="s">
        <v>942</v>
      </c>
      <c r="E123" s="90" t="s">
        <v>898</v>
      </c>
      <c r="F123" s="91">
        <v>554574</v>
      </c>
      <c r="G123" s="92">
        <f>471168-10608</f>
        <v>460560</v>
      </c>
      <c r="H123" s="136">
        <v>32243.63</v>
      </c>
      <c r="I123" s="136">
        <v>34573.37999999999</v>
      </c>
      <c r="J123" s="136">
        <v>34367.46</v>
      </c>
      <c r="K123" s="136">
        <v>33621.880000000005</v>
      </c>
      <c r="L123" s="136">
        <v>32916.870000000003</v>
      </c>
      <c r="M123" s="136">
        <v>32212.800000000003</v>
      </c>
      <c r="N123" s="136">
        <v>31542.07</v>
      </c>
      <c r="O123" s="132">
        <v>408316.22999999946</v>
      </c>
      <c r="P123" s="142">
        <f>SUM(H123:O123)</f>
        <v>639794.31999999948</v>
      </c>
      <c r="R123" s="70"/>
      <c r="S123" s="70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8"/>
      <c r="AQ123" s="68"/>
      <c r="AR123" s="68"/>
      <c r="AS123" s="68"/>
      <c r="AT123" s="68"/>
      <c r="AU123" s="68"/>
      <c r="AV123" s="68"/>
      <c r="AW123" s="68"/>
      <c r="AX123" s="68"/>
      <c r="AY123" s="68"/>
      <c r="AZ123" s="68"/>
      <c r="BA123" s="68"/>
      <c r="BB123" s="68"/>
      <c r="BC123" s="68"/>
      <c r="BD123" s="68"/>
      <c r="BE123" s="68"/>
      <c r="BF123" s="68"/>
      <c r="BG123" s="68"/>
      <c r="BH123" s="68"/>
      <c r="BI123" s="68"/>
      <c r="BJ123" s="68"/>
      <c r="BK123" s="68"/>
      <c r="BL123" s="68"/>
      <c r="BM123" s="68"/>
      <c r="BN123" s="68"/>
      <c r="BO123" s="68"/>
      <c r="BP123" s="68"/>
      <c r="BQ123" s="68"/>
      <c r="BR123" s="68"/>
      <c r="BS123" s="68"/>
      <c r="BT123" s="68"/>
      <c r="BU123" s="68"/>
      <c r="BV123" s="68"/>
      <c r="BW123" s="68"/>
      <c r="BX123" s="68"/>
    </row>
    <row r="124" spans="1:76" s="76" customFormat="1" ht="30" x14ac:dyDescent="0.25">
      <c r="A124" s="139" t="s">
        <v>755</v>
      </c>
      <c r="B124" s="73" t="s">
        <v>670</v>
      </c>
      <c r="C124" s="93" t="s">
        <v>943</v>
      </c>
      <c r="D124" s="72" t="s">
        <v>944</v>
      </c>
      <c r="E124" s="90" t="s">
        <v>945</v>
      </c>
      <c r="F124" s="91">
        <v>387000</v>
      </c>
      <c r="G124" s="92">
        <f>281271-12932</f>
        <v>268339</v>
      </c>
      <c r="H124" s="136">
        <v>20412.620000000003</v>
      </c>
      <c r="I124" s="136">
        <v>22032.61</v>
      </c>
      <c r="J124" s="136">
        <v>21590.76</v>
      </c>
      <c r="K124" s="136">
        <v>21102.51</v>
      </c>
      <c r="L124" s="136">
        <v>20638.080000000002</v>
      </c>
      <c r="M124" s="136">
        <v>20174.300000000003</v>
      </c>
      <c r="N124" s="136">
        <v>19729.600000000002</v>
      </c>
      <c r="O124" s="132">
        <v>223965.90999999997</v>
      </c>
      <c r="P124" s="142">
        <f>SUM(H124:O124)</f>
        <v>369646.39</v>
      </c>
      <c r="R124" s="70"/>
      <c r="S124" s="70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68"/>
      <c r="AY124" s="68"/>
      <c r="AZ124" s="68"/>
      <c r="BA124" s="68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68"/>
      <c r="BM124" s="68"/>
      <c r="BN124" s="68"/>
      <c r="BO124" s="68"/>
      <c r="BP124" s="68"/>
      <c r="BQ124" s="68"/>
      <c r="BR124" s="68"/>
      <c r="BS124" s="68"/>
      <c r="BT124" s="68"/>
      <c r="BU124" s="68"/>
      <c r="BV124" s="68"/>
      <c r="BW124" s="68"/>
      <c r="BX124" s="68"/>
    </row>
    <row r="125" spans="1:76" s="76" customFormat="1" ht="75" x14ac:dyDescent="0.25">
      <c r="A125" s="139" t="s">
        <v>751</v>
      </c>
      <c r="B125" s="73" t="s">
        <v>670</v>
      </c>
      <c r="C125" s="93" t="s">
        <v>1038</v>
      </c>
      <c r="D125" s="72" t="s">
        <v>946</v>
      </c>
      <c r="E125" s="90" t="s">
        <v>947</v>
      </c>
      <c r="F125" s="91">
        <v>422549</v>
      </c>
      <c r="G125" s="92">
        <f>212160-19632</f>
        <v>192528</v>
      </c>
      <c r="H125" s="136">
        <v>16271.979999999998</v>
      </c>
      <c r="I125" s="136">
        <v>17162.460000000006</v>
      </c>
      <c r="J125" s="136">
        <v>17042.21</v>
      </c>
      <c r="K125" s="136">
        <v>16643.52</v>
      </c>
      <c r="L125" s="136">
        <v>16262.55</v>
      </c>
      <c r="M125" s="136">
        <v>15882.12</v>
      </c>
      <c r="N125" s="136">
        <v>15515.530000000002</v>
      </c>
      <c r="O125" s="132">
        <v>155162.54000000004</v>
      </c>
      <c r="P125" s="142">
        <f>SUM(H125:O125)</f>
        <v>269942.91000000003</v>
      </c>
      <c r="R125" s="70"/>
      <c r="S125" s="70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  <c r="AP125" s="68"/>
      <c r="AQ125" s="68"/>
      <c r="AR125" s="68"/>
      <c r="AS125" s="68"/>
      <c r="AT125" s="68"/>
      <c r="AU125" s="68"/>
      <c r="AV125" s="68"/>
      <c r="AW125" s="68"/>
      <c r="AX125" s="68"/>
      <c r="AY125" s="68"/>
      <c r="AZ125" s="68"/>
      <c r="BA125" s="68"/>
      <c r="BB125" s="68"/>
      <c r="BC125" s="68"/>
      <c r="BD125" s="68"/>
      <c r="BE125" s="68"/>
      <c r="BF125" s="68"/>
      <c r="BG125" s="68"/>
      <c r="BH125" s="68"/>
      <c r="BI125" s="68"/>
      <c r="BJ125" s="68"/>
      <c r="BK125" s="68"/>
      <c r="BL125" s="68"/>
      <c r="BM125" s="68"/>
      <c r="BN125" s="68"/>
      <c r="BO125" s="68"/>
      <c r="BP125" s="68"/>
      <c r="BQ125" s="68"/>
      <c r="BR125" s="68"/>
      <c r="BS125" s="68"/>
      <c r="BT125" s="68"/>
      <c r="BU125" s="68"/>
      <c r="BV125" s="68"/>
      <c r="BW125" s="68"/>
      <c r="BX125" s="68"/>
    </row>
    <row r="126" spans="1:76" s="76" customFormat="1" ht="120" x14ac:dyDescent="0.25">
      <c r="A126" s="139" t="s">
        <v>756</v>
      </c>
      <c r="B126" s="73" t="s">
        <v>670</v>
      </c>
      <c r="C126" s="73" t="s">
        <v>1035</v>
      </c>
      <c r="D126" s="72" t="s">
        <v>948</v>
      </c>
      <c r="E126" s="90" t="s">
        <v>949</v>
      </c>
      <c r="F126" s="91">
        <v>2279588</v>
      </c>
      <c r="G126" s="92">
        <f>874076-56392</f>
        <v>817684</v>
      </c>
      <c r="H126" s="136">
        <v>79622.820000000007</v>
      </c>
      <c r="I126" s="136">
        <v>80825.000000000015</v>
      </c>
      <c r="J126" s="136">
        <v>79051.91</v>
      </c>
      <c r="K126" s="136">
        <v>77158.489999999991</v>
      </c>
      <c r="L126" s="136">
        <v>75327.73</v>
      </c>
      <c r="M126" s="136">
        <v>73499.489999999991</v>
      </c>
      <c r="N126" s="136">
        <v>71715.13</v>
      </c>
      <c r="O126" s="132">
        <v>479244.39000000025</v>
      </c>
      <c r="P126" s="142">
        <f>SUM(H126:O126)</f>
        <v>1016444.9600000002</v>
      </c>
      <c r="R126" s="70"/>
      <c r="S126" s="70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68"/>
      <c r="AY126" s="68"/>
      <c r="AZ126" s="68"/>
      <c r="BA126" s="68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68"/>
      <c r="BM126" s="68"/>
      <c r="BN126" s="68"/>
      <c r="BO126" s="68"/>
      <c r="BP126" s="68"/>
      <c r="BQ126" s="68"/>
      <c r="BR126" s="68"/>
      <c r="BS126" s="68"/>
      <c r="BT126" s="68"/>
      <c r="BU126" s="68"/>
      <c r="BV126" s="68"/>
      <c r="BW126" s="68"/>
      <c r="BX126" s="68"/>
    </row>
    <row r="127" spans="1:76" ht="15.6" thickBot="1" x14ac:dyDescent="0.3">
      <c r="A127" s="170" t="s">
        <v>950</v>
      </c>
      <c r="B127" s="171"/>
      <c r="C127" s="171"/>
      <c r="D127" s="171"/>
      <c r="E127" s="171"/>
      <c r="F127" s="146">
        <f t="shared" ref="F127:P127" si="4">SUM(F116:F126)</f>
        <v>5331851</v>
      </c>
      <c r="G127" s="146">
        <f t="shared" si="4"/>
        <v>2413926</v>
      </c>
      <c r="H127" s="146">
        <f t="shared" si="4"/>
        <v>229702.38000000003</v>
      </c>
      <c r="I127" s="146">
        <f t="shared" si="4"/>
        <v>235288.33000000002</v>
      </c>
      <c r="J127" s="146">
        <f t="shared" si="4"/>
        <v>223505.92000000001</v>
      </c>
      <c r="K127" s="146">
        <f t="shared" si="4"/>
        <v>210931.25999999998</v>
      </c>
      <c r="L127" s="146">
        <f t="shared" si="4"/>
        <v>202347.03000000003</v>
      </c>
      <c r="M127" s="146">
        <f t="shared" si="4"/>
        <v>186628.08999999997</v>
      </c>
      <c r="N127" s="146">
        <f t="shared" si="4"/>
        <v>182405.98</v>
      </c>
      <c r="O127" s="146">
        <f t="shared" si="4"/>
        <v>1659125.0799999996</v>
      </c>
      <c r="P127" s="147">
        <f t="shared" si="4"/>
        <v>3129934.0700000003</v>
      </c>
      <c r="S127" s="70"/>
    </row>
    <row r="128" spans="1:76" x14ac:dyDescent="0.25">
      <c r="A128" s="172" t="s">
        <v>951</v>
      </c>
      <c r="B128" s="172"/>
      <c r="C128" s="172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3"/>
    </row>
    <row r="129" spans="1:116" s="76" customFormat="1" x14ac:dyDescent="0.25">
      <c r="A129" s="72" t="s">
        <v>699</v>
      </c>
      <c r="B129" s="73"/>
      <c r="C129" s="73"/>
      <c r="D129" s="72"/>
      <c r="E129" s="90"/>
      <c r="F129" s="91"/>
      <c r="G129" s="92"/>
      <c r="H129" s="95"/>
      <c r="I129" s="95"/>
      <c r="J129" s="95"/>
      <c r="K129" s="95"/>
      <c r="L129" s="95">
        <v>0</v>
      </c>
      <c r="M129" s="95">
        <v>0</v>
      </c>
      <c r="N129" s="95">
        <v>0</v>
      </c>
      <c r="O129" s="96">
        <v>0</v>
      </c>
      <c r="P129" s="127">
        <f>SUM(H129:O129)</f>
        <v>0</v>
      </c>
      <c r="Q129" s="70"/>
      <c r="R129" s="68"/>
      <c r="S129" s="70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  <c r="AM129" s="68"/>
      <c r="AN129" s="68"/>
      <c r="AO129" s="68"/>
      <c r="AP129" s="68"/>
      <c r="AQ129" s="68"/>
      <c r="AR129" s="68"/>
      <c r="AS129" s="68"/>
      <c r="AT129" s="68"/>
      <c r="AU129" s="68"/>
      <c r="AV129" s="68"/>
      <c r="AW129" s="68"/>
      <c r="AX129" s="68"/>
      <c r="AY129" s="68"/>
      <c r="AZ129" s="68"/>
      <c r="BA129" s="68"/>
      <c r="BB129" s="68"/>
      <c r="BC129" s="68"/>
      <c r="BD129" s="68"/>
      <c r="BE129" s="68"/>
      <c r="BF129" s="68"/>
      <c r="BG129" s="68"/>
      <c r="BH129" s="68"/>
      <c r="BI129" s="68"/>
      <c r="BJ129" s="68"/>
      <c r="BK129" s="68"/>
      <c r="BL129" s="68"/>
      <c r="BM129" s="68"/>
      <c r="BN129" s="68"/>
      <c r="BO129" s="68"/>
      <c r="BP129" s="68"/>
      <c r="BQ129" s="68"/>
      <c r="BR129" s="68"/>
      <c r="BS129" s="68"/>
      <c r="BT129" s="68"/>
      <c r="BU129" s="68"/>
      <c r="BV129" s="68"/>
      <c r="BW129" s="68"/>
      <c r="BX129" s="68"/>
    </row>
    <row r="130" spans="1:116" x14ac:dyDescent="0.25">
      <c r="A130" s="174" t="s">
        <v>952</v>
      </c>
      <c r="B130" s="174"/>
      <c r="C130" s="174"/>
      <c r="D130" s="174"/>
      <c r="E130" s="174"/>
      <c r="F130" s="94">
        <f t="shared" ref="F130:P130" si="5">SUM(F129:F129)</f>
        <v>0</v>
      </c>
      <c r="G130" s="94">
        <f t="shared" si="5"/>
        <v>0</v>
      </c>
      <c r="H130" s="94">
        <f t="shared" si="5"/>
        <v>0</v>
      </c>
      <c r="I130" s="94">
        <f t="shared" si="5"/>
        <v>0</v>
      </c>
      <c r="J130" s="94">
        <f t="shared" si="5"/>
        <v>0</v>
      </c>
      <c r="K130" s="94">
        <f t="shared" si="5"/>
        <v>0</v>
      </c>
      <c r="L130" s="94">
        <f t="shared" si="5"/>
        <v>0</v>
      </c>
      <c r="M130" s="94">
        <f t="shared" si="5"/>
        <v>0</v>
      </c>
      <c r="N130" s="94">
        <f t="shared" si="5"/>
        <v>0</v>
      </c>
      <c r="O130" s="94">
        <f t="shared" si="5"/>
        <v>0</v>
      </c>
      <c r="P130" s="128">
        <f t="shared" si="5"/>
        <v>0</v>
      </c>
      <c r="S130" s="70"/>
    </row>
    <row r="132" spans="1:116" x14ac:dyDescent="0.25">
      <c r="A132" s="175" t="s">
        <v>953</v>
      </c>
      <c r="B132" s="176"/>
      <c r="C132" s="176"/>
      <c r="D132" s="176"/>
      <c r="E132" s="176"/>
      <c r="F132" s="176"/>
      <c r="G132" s="177"/>
      <c r="H132" s="97">
        <f t="shared" ref="H132:P132" si="6">SUM(H127,H114,H130)</f>
        <v>5708319.2299999958</v>
      </c>
      <c r="I132" s="97">
        <f t="shared" si="6"/>
        <v>5078106.2599999979</v>
      </c>
      <c r="J132" s="97">
        <f t="shared" si="6"/>
        <v>4849281.9200000009</v>
      </c>
      <c r="K132" s="97">
        <f t="shared" si="6"/>
        <v>4508156.62</v>
      </c>
      <c r="L132" s="97">
        <f t="shared" si="6"/>
        <v>4295212.99</v>
      </c>
      <c r="M132" s="97">
        <f t="shared" si="6"/>
        <v>3990593.2300000018</v>
      </c>
      <c r="N132" s="97">
        <f t="shared" si="6"/>
        <v>3697184.5900000008</v>
      </c>
      <c r="O132" s="97">
        <f t="shared" si="6"/>
        <v>24682534.15000001</v>
      </c>
      <c r="P132" s="97">
        <f t="shared" si="6"/>
        <v>56809388.98999998</v>
      </c>
    </row>
    <row r="135" spans="1:116" x14ac:dyDescent="0.25">
      <c r="A135" s="179" t="s">
        <v>954</v>
      </c>
      <c r="B135" s="180"/>
      <c r="C135" s="180"/>
      <c r="D135" s="180"/>
      <c r="E135" s="180"/>
      <c r="F135" s="180"/>
      <c r="G135" s="181"/>
      <c r="H135" s="98">
        <f t="shared" ref="H135:N135" si="7">H132/$O$137</f>
        <v>0.11271540594222995</v>
      </c>
      <c r="I135" s="98">
        <f t="shared" si="7"/>
        <v>0.10027133827861959</v>
      </c>
      <c r="J135" s="98">
        <f t="shared" si="7"/>
        <v>9.5753015575675282E-2</v>
      </c>
      <c r="K135" s="98">
        <f t="shared" si="7"/>
        <v>8.9017219079818646E-2</v>
      </c>
      <c r="L135" s="98">
        <f t="shared" si="7"/>
        <v>8.4812473912078259E-2</v>
      </c>
      <c r="M135" s="98">
        <f t="shared" si="7"/>
        <v>7.8797508994563559E-2</v>
      </c>
      <c r="N135" s="98">
        <f t="shared" si="7"/>
        <v>7.3003916759786291E-2</v>
      </c>
      <c r="O135" s="99" t="s">
        <v>955</v>
      </c>
      <c r="P135" s="99" t="s">
        <v>955</v>
      </c>
    </row>
    <row r="136" spans="1:116" x14ac:dyDescent="0.25">
      <c r="A136" s="100"/>
      <c r="B136" s="101"/>
      <c r="C136" s="101"/>
      <c r="D136" s="101"/>
    </row>
    <row r="137" spans="1:116" x14ac:dyDescent="0.25">
      <c r="A137" s="182" t="s">
        <v>956</v>
      </c>
      <c r="B137" s="183"/>
      <c r="C137" s="183"/>
      <c r="D137" s="183"/>
      <c r="E137" s="183"/>
      <c r="F137" s="183"/>
      <c r="G137" s="184"/>
      <c r="O137" s="191">
        <v>50643647</v>
      </c>
      <c r="P137" s="192"/>
      <c r="DL137" s="102" t="s">
        <v>957</v>
      </c>
    </row>
    <row r="138" spans="1:116" x14ac:dyDescent="0.25">
      <c r="A138" s="185"/>
      <c r="B138" s="186"/>
      <c r="C138" s="186"/>
      <c r="D138" s="186"/>
      <c r="E138" s="186"/>
      <c r="F138" s="186"/>
      <c r="G138" s="187"/>
      <c r="M138" s="103"/>
      <c r="N138" s="104"/>
      <c r="O138" s="193"/>
      <c r="P138" s="194"/>
    </row>
    <row r="139" spans="1:116" x14ac:dyDescent="0.25">
      <c r="A139" s="188"/>
      <c r="B139" s="189"/>
      <c r="C139" s="189"/>
      <c r="D139" s="189"/>
      <c r="E139" s="189"/>
      <c r="F139" s="189"/>
      <c r="G139" s="190"/>
      <c r="M139" s="103"/>
      <c r="N139" s="104"/>
      <c r="O139" s="195"/>
      <c r="P139" s="196"/>
    </row>
    <row r="140" spans="1:116" x14ac:dyDescent="0.25">
      <c r="M140" s="103"/>
      <c r="N140" s="103"/>
    </row>
    <row r="142" spans="1:116" s="111" customFormat="1" ht="15.6" x14ac:dyDescent="0.3">
      <c r="A142" s="105" t="s">
        <v>958</v>
      </c>
      <c r="B142" s="106"/>
      <c r="C142" s="107"/>
      <c r="D142" s="107"/>
      <c r="E142" s="108"/>
      <c r="F142" s="109"/>
      <c r="G142" s="110"/>
      <c r="Q142" s="112"/>
    </row>
    <row r="143" spans="1:116" s="111" customFormat="1" ht="15.6" x14ac:dyDescent="0.3">
      <c r="A143" s="107"/>
      <c r="B143" s="107"/>
      <c r="C143" s="113"/>
      <c r="D143" s="107"/>
      <c r="E143" s="108"/>
      <c r="F143" s="109"/>
      <c r="G143" s="110"/>
      <c r="Q143" s="112"/>
    </row>
    <row r="144" spans="1:116" s="116" customFormat="1" ht="18" x14ac:dyDescent="0.35">
      <c r="A144" s="114"/>
      <c r="B144" s="115"/>
      <c r="C144" s="303" t="s">
        <v>1028</v>
      </c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117"/>
    </row>
    <row r="145" spans="1:11" x14ac:dyDescent="0.25">
      <c r="A145" s="118"/>
      <c r="B145" s="118"/>
      <c r="C145" s="119"/>
      <c r="D145" s="118"/>
      <c r="E145" s="76"/>
      <c r="F145" s="120"/>
      <c r="G145" s="121"/>
    </row>
    <row r="146" spans="1:11" ht="17.399999999999999" x14ac:dyDescent="0.25">
      <c r="A146" s="122"/>
      <c r="B146" s="123"/>
      <c r="C146" s="122"/>
      <c r="D146" s="124"/>
      <c r="E146" s="125"/>
      <c r="F146" s="124"/>
      <c r="K146" s="126"/>
    </row>
  </sheetData>
  <mergeCells count="22">
    <mergeCell ref="C144:P144"/>
    <mergeCell ref="A135:G135"/>
    <mergeCell ref="A137:G139"/>
    <mergeCell ref="O137:P139"/>
    <mergeCell ref="G5:G6"/>
    <mergeCell ref="H5:O5"/>
    <mergeCell ref="P5:P6"/>
    <mergeCell ref="A7:P7"/>
    <mergeCell ref="A114:E114"/>
    <mergeCell ref="A115:P115"/>
    <mergeCell ref="A5:A6"/>
    <mergeCell ref="B5:B6"/>
    <mergeCell ref="C5:C6"/>
    <mergeCell ref="D5:D6"/>
    <mergeCell ref="E5:E6"/>
    <mergeCell ref="F5:F6"/>
    <mergeCell ref="H1:P3"/>
    <mergeCell ref="A127:E127"/>
    <mergeCell ref="A128:P128"/>
    <mergeCell ref="A130:E130"/>
    <mergeCell ref="A132:G132"/>
    <mergeCell ref="A4:P4"/>
  </mergeCells>
  <pageMargins left="0.70866141732283472" right="0.70866141732283472" top="0.74803149606299213" bottom="0.74803149606299213" header="0.31496062992125984" footer="0.31496062992125984"/>
  <pageSetup paperSize="8" scale="7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80964-bc51-4585-b49a-8aafd237c169">
      <Terms xmlns="http://schemas.microsoft.com/office/infopath/2007/PartnerControls"/>
    </lcf76f155ced4ddcb4097134ff3c332f>
    <TaxCatchAll xmlns="400f1068-6c1c-4d4a-b829-dfece9a8e6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3CC5100B81A42B945CE9210808794" ma:contentTypeVersion="12" ma:contentTypeDescription="Create a new document." ma:contentTypeScope="" ma:versionID="434d033cbeae589540430e473bd22341">
  <xsd:schema xmlns:xsd="http://www.w3.org/2001/XMLSchema" xmlns:xs="http://www.w3.org/2001/XMLSchema" xmlns:p="http://schemas.microsoft.com/office/2006/metadata/properties" xmlns:ns2="00e80964-bc51-4585-b49a-8aafd237c169" xmlns:ns3="400f1068-6c1c-4d4a-b829-dfece9a8e6a8" targetNamespace="http://schemas.microsoft.com/office/2006/metadata/properties" ma:root="true" ma:fieldsID="4c66bb4172fda7b1c5abbb5470c2e0e2" ns2:_="" ns3:_="">
    <xsd:import namespace="00e80964-bc51-4585-b49a-8aafd237c169"/>
    <xsd:import namespace="400f1068-6c1c-4d4a-b829-dfece9a8e6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80964-bc51-4585-b49a-8aafd237c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26f578-3aa6-47b5-940c-f0b6d8b2b4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f1068-6c1c-4d4a-b829-dfece9a8e6a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cd6f09e-20a0-420e-9f66-371428d5d077}" ma:internalName="TaxCatchAll" ma:showField="CatchAllData" ma:web="400f1068-6c1c-4d4a-b829-dfece9a8e6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374E9F-B4FE-496E-8469-ECE1841F5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5BA05A-931C-49C1-B336-1E649BCAD1C2}">
  <ds:schemaRefs>
    <ds:schemaRef ds:uri="http://schemas.microsoft.com/office/2006/metadata/properties"/>
    <ds:schemaRef ds:uri="http://schemas.microsoft.com/office/infopath/2007/PartnerControls"/>
    <ds:schemaRef ds:uri="00e80964-bc51-4585-b49a-8aafd237c169"/>
    <ds:schemaRef ds:uri="400f1068-6c1c-4d4a-b829-dfece9a8e6a8"/>
  </ds:schemaRefs>
</ds:datastoreItem>
</file>

<file path=customXml/itemProps3.xml><?xml version="1.0" encoding="utf-8"?>
<ds:datastoreItem xmlns:ds="http://schemas.openxmlformats.org/officeDocument/2006/customXml" ds:itemID="{D3B453F2-17B7-49E6-9902-C4CCD7EE8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80964-bc51-4585-b49a-8aafd237c169"/>
    <ds:schemaRef ds:uri="400f1068-6c1c-4d4a-b829-dfece9a8e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1.pielikums_kopsavilkums </vt:lpstr>
      <vt:lpstr>2.pielikums_izdevumi _pa_EKK</vt:lpstr>
      <vt:lpstr>3.pielikums_ saistibu apmers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SD1059</dc:creator>
  <cp:lastModifiedBy>Sanita Djadela</cp:lastModifiedBy>
  <cp:lastPrinted>2026-05-16T05:24:29Z</cp:lastPrinted>
  <dcterms:created xsi:type="dcterms:W3CDTF">2000-12-02T14:17:49Z</dcterms:created>
  <dcterms:modified xsi:type="dcterms:W3CDTF">2026-06-02T07:23:50Z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0x0101008233CC5100B81A42B945CE9210808794</vt:lpwstr>
  </property>
  <property fmtid="{D5CDD505-2E9C-101B-9397-08002B2CF9AE}" pid="3" name="MediaServiceImageTags">
    <vt:lpwstr/>
  </property>
</Properties>
</file>