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3B8279E-BA7B-4027-9975-C79C90EFA83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_pielikums_kopsavilkums" sheetId="1" r:id="rId1"/>
    <sheet name="1_pielikums_Funkcionālās_kateg" sheetId="2" r:id="rId2"/>
  </sheet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" i="2" l="1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22" i="2"/>
  <c r="F20" i="2"/>
  <c r="G20" i="2"/>
  <c r="E20" i="2"/>
  <c r="D20" i="2"/>
  <c r="H12" i="2"/>
  <c r="H13" i="2"/>
  <c r="H14" i="2"/>
  <c r="H15" i="2"/>
  <c r="H16" i="2"/>
  <c r="H17" i="2"/>
  <c r="H18" i="2"/>
  <c r="H19" i="2"/>
  <c r="H11" i="2"/>
  <c r="F36" i="1"/>
  <c r="F35" i="1"/>
  <c r="F49" i="1"/>
  <c r="F50" i="1"/>
  <c r="F51" i="1"/>
  <c r="F48" i="1"/>
  <c r="F33" i="1"/>
  <c r="F30" i="1"/>
  <c r="F31" i="1"/>
  <c r="F29" i="1"/>
  <c r="F12" i="1"/>
  <c r="F11" i="1"/>
  <c r="F10" i="1"/>
  <c r="B69" i="1"/>
  <c r="B67" i="1"/>
  <c r="C46" i="1"/>
  <c r="D46" i="1"/>
  <c r="E46" i="1"/>
  <c r="B46" i="1"/>
  <c r="C21" i="1"/>
  <c r="D21" i="1"/>
  <c r="E21" i="1"/>
  <c r="C24" i="1"/>
  <c r="C13" i="1" s="1"/>
  <c r="D24" i="1"/>
  <c r="E24" i="1"/>
  <c r="B24" i="1"/>
  <c r="B21" i="1"/>
  <c r="B17" i="1"/>
  <c r="F15" i="1"/>
  <c r="F16" i="1"/>
  <c r="F18" i="1"/>
  <c r="F19" i="1"/>
  <c r="F20" i="1"/>
  <c r="F22" i="1"/>
  <c r="F23" i="1"/>
  <c r="F25" i="1"/>
  <c r="F26" i="1"/>
  <c r="F27" i="1"/>
  <c r="C14" i="1"/>
  <c r="D14" i="1"/>
  <c r="E14" i="1"/>
  <c r="B14" i="1"/>
  <c r="F14" i="1" s="1"/>
  <c r="D13" i="1"/>
  <c r="E13" i="1"/>
  <c r="I13" i="2" l="1"/>
  <c r="F24" i="1"/>
  <c r="H20" i="2"/>
  <c r="I20" i="2" s="1"/>
  <c r="F21" i="1"/>
  <c r="B13" i="1"/>
  <c r="F17" i="1"/>
  <c r="F70" i="1"/>
  <c r="F69" i="1"/>
  <c r="F68" i="1"/>
  <c r="F67" i="1"/>
  <c r="F56" i="1"/>
  <c r="F57" i="1"/>
  <c r="F58" i="1"/>
  <c r="F59" i="1"/>
  <c r="F60" i="1"/>
  <c r="F61" i="1"/>
  <c r="F62" i="1"/>
  <c r="F63" i="1"/>
  <c r="F55" i="1"/>
  <c r="I16" i="2" l="1"/>
  <c r="I12" i="2"/>
  <c r="I19" i="2"/>
  <c r="I17" i="2"/>
  <c r="I14" i="2"/>
  <c r="I18" i="2"/>
  <c r="I15" i="2"/>
  <c r="I11" i="2"/>
  <c r="F64" i="1"/>
  <c r="G56" i="1" s="1"/>
  <c r="G61" i="1"/>
  <c r="G62" i="1"/>
  <c r="G59" i="1"/>
  <c r="F66" i="1"/>
  <c r="G64" i="1" l="1"/>
  <c r="G57" i="1"/>
  <c r="G58" i="1"/>
  <c r="G60" i="1"/>
  <c r="G63" i="1"/>
  <c r="G55" i="1"/>
  <c r="F42" i="1"/>
  <c r="C28" i="1"/>
  <c r="C32" i="1"/>
  <c r="C34" i="1"/>
  <c r="D28" i="1"/>
  <c r="D32" i="1"/>
  <c r="D34" i="1"/>
  <c r="E28" i="1"/>
  <c r="E32" i="1"/>
  <c r="E34" i="1"/>
  <c r="B28" i="1"/>
  <c r="F32" i="1"/>
  <c r="B34" i="1"/>
  <c r="B32" i="1"/>
  <c r="F41" i="1"/>
  <c r="F40" i="1"/>
  <c r="F43" i="1"/>
  <c r="F44" i="1"/>
  <c r="F45" i="1"/>
  <c r="F46" i="1"/>
  <c r="F52" i="1"/>
  <c r="F47" i="1"/>
  <c r="D53" i="1"/>
  <c r="B53" i="1"/>
  <c r="D64" i="1"/>
  <c r="E64" i="1"/>
  <c r="B64" i="1"/>
  <c r="C53" i="1"/>
  <c r="E53" i="1"/>
  <c r="C64" i="1"/>
  <c r="F28" i="1" l="1"/>
  <c r="F34" i="1"/>
  <c r="F53" i="1"/>
  <c r="G44" i="1" s="1"/>
  <c r="F13" i="1"/>
  <c r="G43" i="1" l="1"/>
  <c r="G47" i="1"/>
  <c r="G51" i="1"/>
  <c r="G46" i="1"/>
  <c r="G48" i="1"/>
  <c r="G52" i="1"/>
  <c r="G42" i="1"/>
  <c r="G40" i="1"/>
  <c r="G41" i="1"/>
  <c r="G45" i="1"/>
  <c r="G49" i="1"/>
  <c r="G53" i="1"/>
  <c r="G50" i="1"/>
  <c r="E9" i="1"/>
  <c r="E37" i="1"/>
  <c r="E65" i="1" s="1"/>
  <c r="D9" i="1"/>
  <c r="D37" i="1" s="1"/>
  <c r="D65" i="1" s="1"/>
  <c r="C9" i="1"/>
  <c r="C37" i="1" s="1"/>
  <c r="C65" i="1" s="1"/>
  <c r="B9" i="1"/>
  <c r="B37" i="1"/>
  <c r="B65" i="1" s="1"/>
  <c r="F9" i="1" l="1"/>
  <c r="E66" i="1"/>
  <c r="D66" i="1"/>
  <c r="C66" i="1"/>
  <c r="C71" i="1" s="1"/>
  <c r="B66" i="1"/>
  <c r="B71" i="1" s="1"/>
  <c r="F37" i="1" l="1"/>
  <c r="G9" i="1"/>
  <c r="F71" i="1"/>
  <c r="F65" i="1" l="1"/>
  <c r="G35" i="1"/>
  <c r="G37" i="1"/>
  <c r="G18" i="1"/>
  <c r="G26" i="1"/>
  <c r="G30" i="1"/>
  <c r="G10" i="1"/>
  <c r="G23" i="1"/>
  <c r="G14" i="1"/>
  <c r="G31" i="1"/>
  <c r="G36" i="1"/>
  <c r="G12" i="1"/>
  <c r="G19" i="1"/>
  <c r="G27" i="1"/>
  <c r="G22" i="1"/>
  <c r="G33" i="1"/>
  <c r="G11" i="1"/>
  <c r="G16" i="1"/>
  <c r="G25" i="1"/>
  <c r="G29" i="1"/>
  <c r="G15" i="1"/>
  <c r="G20" i="1"/>
  <c r="G17" i="1"/>
  <c r="G24" i="1"/>
  <c r="G21" i="1"/>
  <c r="G32" i="1"/>
  <c r="G34" i="1"/>
  <c r="G28" i="1"/>
  <c r="G13" i="1"/>
</calcChain>
</file>

<file path=xl/sharedStrings.xml><?xml version="1.0" encoding="utf-8"?>
<sst xmlns="http://schemas.openxmlformats.org/spreadsheetml/2006/main" count="307" uniqueCount="152">
  <si>
    <t>13.400  Ieņēmumi no valsts un pašvaldību kustamā īpašuma un mantas realizācijas</t>
  </si>
  <si>
    <t>21.100  Budžeta iestādes ieņēmumi no ārvalstu finanšu palīdzības</t>
  </si>
  <si>
    <t>18.600  Pašvaldību budžetā saņemtie uzturēšanas izdevumu transferti no valsts budžeta</t>
  </si>
  <si>
    <t>08.600  Procentu ieņēmumi par depozītiem, kontu atlikumiem un valsts parāda vērtspapīriem</t>
  </si>
  <si>
    <t>13.200  Ieņēmumi no zemes, meža īpašuma pārdošanas</t>
  </si>
  <si>
    <t>09.500  Pašvaldību nodevas</t>
  </si>
  <si>
    <t>19.200  Pašvaldību saņemtie  transferti no citām pašvaldībām</t>
  </si>
  <si>
    <t>13.100  Ieņēmumi no ēku un būvju īpašuma pārdošanas</t>
  </si>
  <si>
    <t>01.100  Ieņēmumi no iedzīvotāju ienākuma nodokļa</t>
  </si>
  <si>
    <t>12.200  Nenodokļu ieņēmumi un ieņēmumi no zaudējumu atlīdzībām un kompensācijām</t>
  </si>
  <si>
    <t>04.100  Nekustamā īpašuma nodoklis</t>
  </si>
  <si>
    <t>21.300  Ieņēmumi no budžeta iestāžu sniegtajiem maksas pakalpojumiem un citi pašu ieņēmumi</t>
  </si>
  <si>
    <t>12.300  Dažādi nenodokļu ieņēmumi</t>
  </si>
  <si>
    <t>10.100  Naudas sodi</t>
  </si>
  <si>
    <t>09.400  Valsts nodevas, kuras ieskaita pašvaldību budžetā</t>
  </si>
  <si>
    <t>1000  Atlīdzība</t>
  </si>
  <si>
    <t>2000  Preces un pakalpojumi</t>
  </si>
  <si>
    <t>3000  Subsīdijas un dotācijas</t>
  </si>
  <si>
    <t>4000  Procentu izdevumi</t>
  </si>
  <si>
    <t>5000  Pamatkapitāla veidošana</t>
  </si>
  <si>
    <t>6000  Sociālā rakstura maksājumi un kompensācijas</t>
  </si>
  <si>
    <t>7000  Uzturēšanas izdevumu transferti, pašu resursu maksājumi, starptautiskā sadarbība</t>
  </si>
  <si>
    <t>9000  Kapitālo izdevumu transferti</t>
  </si>
  <si>
    <t>Nodokļu ieņēmumi</t>
  </si>
  <si>
    <t>Nenodokļu ieņēmumi</t>
  </si>
  <si>
    <t>Transferti</t>
  </si>
  <si>
    <t>IEŅĒMUMI KOPĀ</t>
  </si>
  <si>
    <t>IEŅĒMUMI</t>
  </si>
  <si>
    <t>7210  Pašvaldību uzturēšanas izdevumu transferti citām pašvaldībām</t>
  </si>
  <si>
    <t>7220  Pašvaldību uzturēšanas izdevumu iekšējie transferti starp pašvaldības budžeta veidiem</t>
  </si>
  <si>
    <t>7240  Pašvaldības budžeta uzturēšanas izdevumu transferts uz valsts budžetu</t>
  </si>
  <si>
    <t>7720  Pārējie pārskaitījumi ārvalstīm</t>
  </si>
  <si>
    <t>IZDEVUMI KOPĀ</t>
  </si>
  <si>
    <t xml:space="preserve">IZDEVUMI </t>
  </si>
  <si>
    <t>Izdevumi atbilstoši ekonomiskajām kategorijām</t>
  </si>
  <si>
    <t>05.500  Nodokļi un maksājumi par tiesībām lietot atsevišķas preces (Dabas resursu nodoklis)</t>
  </si>
  <si>
    <t>Izdevumi atbilstoši funkcionālajām kategorijām</t>
  </si>
  <si>
    <t>01.000  Vispārējie valdības dienesti</t>
  </si>
  <si>
    <t>03.000  Sabiedriskā kārtība un drošība</t>
  </si>
  <si>
    <t>04.000  Ekonomiskā darbība</t>
  </si>
  <si>
    <t>05.000  Vides aizsardzība</t>
  </si>
  <si>
    <t>06.000  Pašvaldības teritoriju un mājokļu apsaimniekošana</t>
  </si>
  <si>
    <t>07.000  Veselība</t>
  </si>
  <si>
    <t>08.000  Atpūta, kultūra, sports un reliģija</t>
  </si>
  <si>
    <t>09.000  Izglītība</t>
  </si>
  <si>
    <t>10.000  Sociālā aizsardzība</t>
  </si>
  <si>
    <t>FINANSĒŠANA</t>
  </si>
  <si>
    <t>IEŅĒMUMU PĀRSNIEGUMS  (+) VAI DEFICĪTS (-)</t>
  </si>
  <si>
    <t>Rādītāju nosaukums</t>
  </si>
  <si>
    <t>1.pielikums</t>
  </si>
  <si>
    <t>Aizņēmumi (Saņemto aizņēmumu atmaksa)</t>
  </si>
  <si>
    <t>Aizņēmumi (Saņemtie ilgtermiņa)</t>
  </si>
  <si>
    <t>Naudas līdzekļu un noguldījumu atlikums gada sākumā</t>
  </si>
  <si>
    <t>Naudas līdzekļu un noguldījumu atlikums perioda beigās</t>
  </si>
  <si>
    <t>PLĀNS KOPĀ</t>
  </si>
  <si>
    <t>Pašvaldības budžeta plāns</t>
  </si>
  <si>
    <t>12  Valsts budžeta plāns</t>
  </si>
  <si>
    <t xml:space="preserve"> Pašvaldības budžets
fin.11</t>
  </si>
  <si>
    <t>Dabas resursu nodoklis 
fin.14</t>
  </si>
  <si>
    <t>Projektu 
(ES fondu) budžets fin.13</t>
  </si>
  <si>
    <t>17.200  Pašvaldību saņemtie transferti no valsts budžeta daļēji finansētām atvasinātām publiskām personām un no budžeta nefinasētām iestādēm</t>
  </si>
  <si>
    <t>21.400  Pārējie 21.3.0.0.grupā neklasificētie budžeta iestāžu ieņēmumi par budžeta iestāžu sniegtajiem maksas pakalpojumiem un citi pašu ieņēmumi</t>
  </si>
  <si>
    <t>7270  Pašvaldību uzturēšanas izdevumu transferti valsts budžeta daļēji finansētām atvasinātajām publiskajām personām, budžeta nefinansētajām iestādēm</t>
  </si>
  <si>
    <t>01.100  Izpildvara, likumdošanas vara, finanšu un fiskālā darbība, ārlietas</t>
  </si>
  <si>
    <t>01.100  Izpildvara, likumdošanas vara, finanšu un fiskālā darbība, ārlietas KOPĀ</t>
  </si>
  <si>
    <t>01.300  Vispārējas nozīmes dienesti</t>
  </si>
  <si>
    <t>01.300  Vispārējas nozīmes dienesti KOPĀ</t>
  </si>
  <si>
    <t>01.700  Vispārējās valdības sektora (valsts un pašvaldības) parāda darījumi</t>
  </si>
  <si>
    <t>01.700  Vispārējās valdības sektora (valsts un pašvaldības) parāda darījumi KOPĀ</t>
  </si>
  <si>
    <t>01.000  Vispārējie valdības dienesti KOPĀ</t>
  </si>
  <si>
    <t>03.100  Policija</t>
  </si>
  <si>
    <t>03.100  Policija KOPĀ</t>
  </si>
  <si>
    <t>03.200  Ugunsdrošības, ugunsdzēsības, glābšanas un civilās drošības dienesti</t>
  </si>
  <si>
    <t>03.200  Ugunsdrošības, ugunsdzēsības, glābšanas un civilās drošības dienesti KOPĀ</t>
  </si>
  <si>
    <t>03.000  Sabiedriskā kārtība un drošība KOPĀ</t>
  </si>
  <si>
    <t>04.100  Vispārēja ekonomiska, komerciāla un nodarbinātības darbība</t>
  </si>
  <si>
    <t>04.100  Vispārēja ekonomiska, komerciāla un nodarbinātības darbība KOPĀ</t>
  </si>
  <si>
    <t>04.200  Lauksaimniecība, mežsaimniecība, zivsaimniecība un medniecība</t>
  </si>
  <si>
    <t>04.200  Lauksaimniecība, mežsaimniecība, zivsaimniecība un medniecība KOPĀ</t>
  </si>
  <si>
    <t>04.400  Kalnrūpniecība, rūpniecība un būvniecība</t>
  </si>
  <si>
    <t>04.400  Kalnrūpniecība, rūpniecība un būvniecība KOPĀ</t>
  </si>
  <si>
    <t>04.500  Transports</t>
  </si>
  <si>
    <t>04.500  Transports KOPĀ</t>
  </si>
  <si>
    <t>04.600  Sakari</t>
  </si>
  <si>
    <t>04.600  Sakari KOPĀ</t>
  </si>
  <si>
    <t>04.700  Citas nozares</t>
  </si>
  <si>
    <t>04.700  Citas nozares KOPĀ</t>
  </si>
  <si>
    <t>04.000  Ekonomiskā darbība KOPĀ</t>
  </si>
  <si>
    <t>05.100  Atkritumu apsaimniekošana</t>
  </si>
  <si>
    <t>05.300  Vides piesārņojuma novēršana un samazināšana</t>
  </si>
  <si>
    <t>05.300  Vides piesārņojuma novēršana un samazināšana KOPĀ</t>
  </si>
  <si>
    <t>05.600  Pārējā citur neklasificētā vides aizsardzība</t>
  </si>
  <si>
    <t>05.600  Pārējā citur neklasificētā vides aizsardzība KOPĀ</t>
  </si>
  <si>
    <t>05.000  Vides aizsardzība KOPĀ</t>
  </si>
  <si>
    <t>06.100  Mājokļu attīstība</t>
  </si>
  <si>
    <t>06.100  Mājokļu attīstība KOPĀ</t>
  </si>
  <si>
    <t>06.200  Teritoriju attīstība</t>
  </si>
  <si>
    <t>06.200  Teritoriju attīstība KOPĀ</t>
  </si>
  <si>
    <t>06.400  Ielu apgaismošana</t>
  </si>
  <si>
    <t>06.600  Pārējā citur neklasificētā pašvaldību teritoriju un mājokļu apsaimniekošanas darbība</t>
  </si>
  <si>
    <t>06.600  Pārējā citur neklasificētā pašvaldību teritoriju un mājokļu apsaimniekošanas darbība KOPĀ</t>
  </si>
  <si>
    <t>06.000  Pašvaldības teritoriju un mājokļu apsaimniekošana KOPĀ</t>
  </si>
  <si>
    <t>07.200  Ambulatoro ārstniecības iestāžu darbība un pakalpojumi</t>
  </si>
  <si>
    <t>08.100  Atpūtas un sporta pasākumi</t>
  </si>
  <si>
    <t>08.100  Atpūtas un sporta pasākumi KOPĀ</t>
  </si>
  <si>
    <t>08.200  Kultūra</t>
  </si>
  <si>
    <t>08.200  Kultūra KOPĀ</t>
  </si>
  <si>
    <t>08.600  Pārējie citur neklasificētie sporta, atpūtas, kultūras un reliģijas pakalpojumi</t>
  </si>
  <si>
    <t>08.600  Pārējie citur neklasificētie sporta, atpūtas, kultūras un reliģijas pakalpojumi KOPĀ</t>
  </si>
  <si>
    <t>08.000  Atpūta, kultūra, sports un reliģija KOPĀ</t>
  </si>
  <si>
    <t>09.100  Pirmsskolas izglītība (ISCED-97 0.līmenis)</t>
  </si>
  <si>
    <t>09.100  Pirmsskolas izglītība (ISCED-97 0.līmenis) KOPĀ</t>
  </si>
  <si>
    <t>09.200  Pamatizglītība, vispārējā un profesionālā izglītība (ISCED-971., 2. un 3.līmenis) KOPĀ</t>
  </si>
  <si>
    <t>09.500  Līmeņos nedefinētā izglītība</t>
  </si>
  <si>
    <t>09.500  Līmeņos nedefinētā izglītība KOPĀ</t>
  </si>
  <si>
    <t>09.600  Izglītības papildu pakalpojumi</t>
  </si>
  <si>
    <t>09.600  Izglītības papildu pakalpojumi KOPĀ</t>
  </si>
  <si>
    <t>09.800  Pārējā citur neklasificētā izglītība</t>
  </si>
  <si>
    <t>09.800  Pārējā citur neklasificētā izglītība KOPĀ</t>
  </si>
  <si>
    <t>09.000  Izglītība KOPĀ</t>
  </si>
  <si>
    <t>10.100  Sociālā aizsardzība darbnespējas gadījumā</t>
  </si>
  <si>
    <t>10.100  Sociālā aizsardzība darbnespējas gadījumā KOPĀ</t>
  </si>
  <si>
    <t>10.200  Atbalsts gados veciem cilvēkiem</t>
  </si>
  <si>
    <t>10.200  Atbalsts gados veciem cilvēkiem KOPĀ</t>
  </si>
  <si>
    <t>10.300  Atbalsts apgādnieka zaudējuma gadījumā</t>
  </si>
  <si>
    <t>10.400  Atbalsts ģimenēm ar bērniem</t>
  </si>
  <si>
    <t>10.400  Atbalsts ģimenēm ar bērniem KOPĀ</t>
  </si>
  <si>
    <t>10.500  Atbalsts bezdarba gadījumā</t>
  </si>
  <si>
    <t>10.700  Pārējais citur neklasificēts atbalsts sociāli atstumtām personām</t>
  </si>
  <si>
    <t>10.700  Pārējais citur neklasificēts atbalsts sociāli atstumtām personām KOPĀ</t>
  </si>
  <si>
    <t>10.900  Pārējā citur neklasificētā sociālā aizsardzība</t>
  </si>
  <si>
    <t>10.900  Pārējā citur neklasificētā sociālā aizsardzība KOPĀ</t>
  </si>
  <si>
    <t>10.000  Sociālā aizsardzība KOPĀ</t>
  </si>
  <si>
    <t>KOPĀ</t>
  </si>
  <si>
    <t>Tajā skaitā detalizēti*:</t>
  </si>
  <si>
    <t>Īpatsvars, %</t>
  </si>
  <si>
    <t>Ieņēmumi no maksas pakalpojumiem un citi pašu ieņēmumi</t>
  </si>
  <si>
    <t>Ārvalstu finanšu palīdzība</t>
  </si>
  <si>
    <t>13.000 Ieņēmumi no valsts (pašvaldību) īpašuma iznomāšanas, pārdošanas un no nodokļu pamatparāda kapitalizācijas</t>
  </si>
  <si>
    <t>12.000  Pārējie nenodokļu ieņēmumi</t>
  </si>
  <si>
    <t>08.300 Ieņēmumi no dividendēm (ieņēmumi no valsts (pašvaldību) kapitāla izmantošanas)</t>
  </si>
  <si>
    <t>08.000 Ieņēmumi no uzņēmējdarbības un īpašuma</t>
  </si>
  <si>
    <t>09.000  Valsts (pašvaldību) nodevas un kancelejas nodevas</t>
  </si>
  <si>
    <t>Pieprasījuma noguldījumu veikšana/izņemšana starp finansējumiem - ES fondu projektu līdzfinansējums</t>
  </si>
  <si>
    <t>06.400  Ielu apgaismošana KOPĀ</t>
  </si>
  <si>
    <t>09.200  Pamatizglītība, vispārējā un profesionālā izglītība (ISCED-971., 2. un 3.līmenis)</t>
  </si>
  <si>
    <t>Valsts budžets
fin.12</t>
  </si>
  <si>
    <t>1. pielikums</t>
  </si>
  <si>
    <t>Jelgavas novada pašvaldības 2026. gada 29. janvāra</t>
  </si>
  <si>
    <t>saistošajiem noteikumiem Nr. 3</t>
  </si>
  <si>
    <t>Jelgavas novada pašvaldības pamatbudžeta ieņēmumu un izdevumu kopsavilkums 2026. gadam</t>
  </si>
  <si>
    <t>Jelgavas novada pašvaldības pamatbudžeta izdevumu kopsavilkums 2026. gadam atbilstoši funkcionālajām kategorijām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</si>
</sst>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4" x14ac:knownFonts="1">
    <font>
      <sz val="9"/>
      <color rgb="FF3B3B3B"/>
      <name val="Segoe UI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9"/>
      <name val="Arial"/>
      <family val="2"/>
      <charset val="186"/>
    </font>
    <font>
      <sz val="11"/>
      <color theme="1"/>
      <name val="Aptos Narrow"/>
      <family val="2"/>
      <scheme val="minor"/>
    </font>
    <font>
      <sz val="9"/>
      <color rgb="FF3B3B3B"/>
      <name val="Arial"/>
      <family val="2"/>
      <charset val="186"/>
    </font>
    <font>
      <b/>
      <sz val="9"/>
      <color rgb="FF3B3B3B"/>
      <name val="Arial"/>
      <family val="2"/>
      <charset val="186"/>
    </font>
    <font>
      <i/>
      <sz val="9"/>
      <color rgb="FF3B3B3B"/>
      <name val="Arial"/>
      <family val="2"/>
      <charset val="186"/>
    </font>
    <font>
      <b/>
      <sz val="11"/>
      <color rgb="FF3B3B3B"/>
      <name val="Arial"/>
      <family val="2"/>
      <charset val="186"/>
    </font>
    <font>
      <i/>
      <sz val="9"/>
      <color rgb="FF3B3B3B"/>
      <name val="Tahoma"/>
      <family val="2"/>
      <charset val="186"/>
    </font>
    <font>
      <b/>
      <sz val="10"/>
      <color rgb="FF3B3B3B"/>
      <name val="Arial"/>
      <family val="2"/>
      <charset val="186"/>
    </font>
    <font>
      <sz val="8"/>
      <color theme="1"/>
      <name val="Arial"/>
      <family val="2"/>
      <charset val="186"/>
    </font>
    <font>
      <sz val="9"/>
      <color theme="1"/>
      <name val="Arial"/>
      <family val="2"/>
      <charset val="186"/>
    </font>
    <font>
      <b/>
      <i/>
      <sz val="9"/>
      <color rgb="FF3B3B3B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 applyNumberFormat="0" applyFont="0" applyFill="0" applyBorder="0" applyAlignment="0" applyProtection="0">
      <alignment horizontal="center" vertical="top" wrapText="1"/>
    </xf>
    <xf numFmtId="0" fontId="1" fillId="0" borderId="0"/>
    <xf numFmtId="0" fontId="4" fillId="0" borderId="0"/>
  </cellStyleXfs>
  <cellXfs count="88">
    <xf numFmtId="0" fontId="0" fillId="0" borderId="0" xfId="0" applyNumberFormat="1" applyFont="1" applyFill="1" applyBorder="1" applyAlignment="1" applyProtection="1">
      <alignment horizontal="center" vertical="top" wrapText="1"/>
    </xf>
    <xf numFmtId="0" fontId="5" fillId="0" borderId="0" xfId="0" applyNumberFormat="1" applyFont="1" applyFill="1" applyBorder="1" applyAlignment="1" applyProtection="1">
      <alignment horizont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top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4" fontId="5" fillId="0" borderId="0" xfId="0" applyNumberFormat="1" applyFont="1" applyFill="1" applyBorder="1" applyAlignment="1" applyProtection="1">
      <alignment horizontal="center" vertical="top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top" wrapText="1"/>
    </xf>
    <xf numFmtId="0" fontId="6" fillId="0" borderId="1" xfId="0" applyNumberFormat="1" applyFont="1" applyFill="1" applyBorder="1" applyAlignment="1" applyProtection="1">
      <alignment horizontal="left" wrapText="1"/>
    </xf>
    <xf numFmtId="0" fontId="5" fillId="0" borderId="1" xfId="0" applyNumberFormat="1" applyFont="1" applyFill="1" applyBorder="1" applyAlignment="1" applyProtection="1">
      <alignment horizontal="left" vertical="top" wrapText="1"/>
    </xf>
    <xf numFmtId="0" fontId="5" fillId="0" borderId="1" xfId="0" applyNumberFormat="1" applyFont="1" applyFill="1" applyBorder="1" applyAlignment="1" applyProtection="1">
      <alignment horizontal="left" wrapText="1"/>
    </xf>
    <xf numFmtId="0" fontId="7" fillId="0" borderId="1" xfId="0" applyNumberFormat="1" applyFont="1" applyFill="1" applyBorder="1" applyAlignment="1" applyProtection="1">
      <alignment horizontal="right" vertical="top" wrapText="1"/>
    </xf>
    <xf numFmtId="0" fontId="6" fillId="2" borderId="1" xfId="0" applyNumberFormat="1" applyFont="1" applyFill="1" applyBorder="1" applyAlignment="1" applyProtection="1">
      <alignment horizontal="left" wrapText="1"/>
    </xf>
    <xf numFmtId="0" fontId="2" fillId="0" borderId="0" xfId="2" applyFont="1" applyAlignment="1">
      <alignment horizontal="right"/>
    </xf>
    <xf numFmtId="0" fontId="2" fillId="0" borderId="0" xfId="1" applyFont="1" applyAlignment="1">
      <alignment horizontal="right"/>
    </xf>
    <xf numFmtId="0" fontId="8" fillId="0" borderId="0" xfId="0" applyNumberFormat="1" applyFont="1" applyFill="1" applyBorder="1" applyAlignment="1" applyProtection="1">
      <alignment horizontal="left" vertical="top"/>
    </xf>
    <xf numFmtId="3" fontId="5" fillId="0" borderId="1" xfId="0" applyNumberFormat="1" applyFont="1" applyFill="1" applyBorder="1" applyAlignment="1" applyProtection="1">
      <alignment horizontal="right" vertical="top" wrapText="1"/>
    </xf>
    <xf numFmtId="3" fontId="6" fillId="0" borderId="1" xfId="0" applyNumberFormat="1" applyFont="1" applyFill="1" applyBorder="1" applyAlignment="1" applyProtection="1">
      <alignment horizontal="right" vertical="top" wrapText="1"/>
    </xf>
    <xf numFmtId="3" fontId="9" fillId="0" borderId="1" xfId="0" applyNumberFormat="1" applyFont="1" applyFill="1" applyBorder="1" applyAlignment="1" applyProtection="1">
      <alignment horizontal="right" vertical="top" wrapText="1"/>
    </xf>
    <xf numFmtId="3" fontId="7" fillId="0" borderId="1" xfId="0" applyNumberFormat="1" applyFont="1" applyFill="1" applyBorder="1" applyAlignment="1" applyProtection="1">
      <alignment horizontal="right" vertical="top" wrapText="1"/>
    </xf>
    <xf numFmtId="3" fontId="6" fillId="2" borderId="1" xfId="0" applyNumberFormat="1" applyFont="1" applyFill="1" applyBorder="1" applyAlignment="1" applyProtection="1">
      <alignment horizontal="right" vertical="top" wrapText="1"/>
    </xf>
    <xf numFmtId="0" fontId="7" fillId="0" borderId="1" xfId="0" applyNumberFormat="1" applyFont="1" applyFill="1" applyBorder="1" applyAlignment="1" applyProtection="1">
      <alignment horizontal="left" vertical="top" wrapText="1"/>
    </xf>
    <xf numFmtId="0" fontId="7" fillId="0" borderId="0" xfId="0" applyNumberFormat="1" applyFont="1" applyFill="1" applyBorder="1" applyAlignment="1" applyProtection="1">
      <alignment horizontal="center" vertical="top" wrapText="1"/>
    </xf>
    <xf numFmtId="0" fontId="3" fillId="0" borderId="1" xfId="0" applyNumberFormat="1" applyFont="1" applyFill="1" applyBorder="1" applyAlignment="1" applyProtection="1">
      <alignment horizontal="left" wrapText="1"/>
    </xf>
    <xf numFmtId="164" fontId="5" fillId="0" borderId="1" xfId="0" applyNumberFormat="1" applyFont="1" applyFill="1" applyBorder="1" applyAlignment="1" applyProtection="1">
      <alignment horizontal="right" vertical="top" wrapText="1"/>
    </xf>
    <xf numFmtId="3" fontId="6" fillId="0" borderId="0" xfId="0" applyNumberFormat="1" applyFont="1" applyFill="1" applyBorder="1" applyAlignment="1" applyProtection="1">
      <alignment horizontal="center" vertical="center" wrapText="1"/>
    </xf>
    <xf numFmtId="0" fontId="5" fillId="0" borderId="14" xfId="0" applyNumberFormat="1" applyFont="1" applyFill="1" applyBorder="1" applyAlignment="1" applyProtection="1">
      <alignment horizontal="left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center" wrapText="1"/>
    </xf>
    <xf numFmtId="3" fontId="6" fillId="0" borderId="1" xfId="0" applyNumberFormat="1" applyFont="1" applyFill="1" applyBorder="1" applyAlignment="1" applyProtection="1">
      <alignment wrapText="1"/>
    </xf>
    <xf numFmtId="2" fontId="6" fillId="0" borderId="1" xfId="0" applyNumberFormat="1" applyFont="1" applyFill="1" applyBorder="1" applyAlignment="1" applyProtection="1">
      <alignment wrapText="1"/>
    </xf>
    <xf numFmtId="3" fontId="5" fillId="0" borderId="1" xfId="0" applyNumberFormat="1" applyFont="1" applyFill="1" applyBorder="1" applyAlignment="1" applyProtection="1">
      <alignment wrapText="1"/>
    </xf>
    <xf numFmtId="2" fontId="5" fillId="0" borderId="1" xfId="0" applyNumberFormat="1" applyFont="1" applyFill="1" applyBorder="1" applyAlignment="1" applyProtection="1">
      <alignment wrapText="1"/>
    </xf>
    <xf numFmtId="2" fontId="5" fillId="0" borderId="1" xfId="0" applyNumberFormat="1" applyFont="1" applyFill="1" applyBorder="1" applyAlignment="1" applyProtection="1">
      <alignment horizontal="right" wrapText="1"/>
    </xf>
    <xf numFmtId="3" fontId="5" fillId="0" borderId="1" xfId="0" applyNumberFormat="1" applyFont="1" applyFill="1" applyBorder="1" applyAlignment="1" applyProtection="1">
      <alignment horizontal="right" wrapText="1"/>
    </xf>
    <xf numFmtId="0" fontId="6" fillId="3" borderId="1" xfId="0" applyNumberFormat="1" applyFont="1" applyFill="1" applyBorder="1" applyAlignment="1" applyProtection="1">
      <alignment horizontal="left" wrapText="1"/>
    </xf>
    <xf numFmtId="3" fontId="6" fillId="3" borderId="1" xfId="0" applyNumberFormat="1" applyFont="1" applyFill="1" applyBorder="1" applyAlignment="1" applyProtection="1">
      <alignment wrapText="1"/>
    </xf>
    <xf numFmtId="0" fontId="6" fillId="3" borderId="1" xfId="0" applyNumberFormat="1" applyFont="1" applyFill="1" applyBorder="1" applyAlignment="1" applyProtection="1">
      <alignment horizontal="right" vertical="top" wrapText="1"/>
    </xf>
    <xf numFmtId="0" fontId="6" fillId="3" borderId="1" xfId="0" applyNumberFormat="1" applyFont="1" applyFill="1" applyBorder="1" applyAlignment="1" applyProtection="1">
      <alignment horizontal="right" vertical="center" wrapText="1"/>
    </xf>
    <xf numFmtId="0" fontId="11" fillId="0" borderId="0" xfId="1" applyFont="1" applyAlignment="1">
      <alignment horizontal="right"/>
    </xf>
    <xf numFmtId="3" fontId="7" fillId="0" borderId="1" xfId="0" applyNumberFormat="1" applyFont="1" applyFill="1" applyBorder="1" applyAlignment="1" applyProtection="1">
      <alignment wrapText="1"/>
    </xf>
    <xf numFmtId="2" fontId="7" fillId="0" borderId="1" xfId="0" applyNumberFormat="1" applyFont="1" applyFill="1" applyBorder="1" applyAlignment="1" applyProtection="1">
      <alignment wrapText="1"/>
    </xf>
    <xf numFmtId="0" fontId="3" fillId="0" borderId="0" xfId="2" applyFont="1" applyAlignment="1">
      <alignment horizontal="right"/>
    </xf>
    <xf numFmtId="0" fontId="3" fillId="0" borderId="0" xfId="1" applyFont="1" applyAlignment="1">
      <alignment horizontal="right"/>
    </xf>
    <xf numFmtId="0" fontId="12" fillId="0" borderId="0" xfId="1" applyFont="1" applyAlignment="1">
      <alignment horizontal="right"/>
    </xf>
    <xf numFmtId="0" fontId="13" fillId="0" borderId="0" xfId="0" applyNumberFormat="1" applyFont="1" applyFill="1" applyBorder="1" applyAlignment="1" applyProtection="1">
      <alignment horizontal="center" vertical="top" wrapText="1"/>
    </xf>
    <xf numFmtId="3" fontId="13" fillId="0" borderId="1" xfId="0" applyNumberFormat="1" applyFont="1" applyFill="1" applyBorder="1" applyAlignment="1" applyProtection="1">
      <alignment wrapText="1"/>
    </xf>
    <xf numFmtId="3" fontId="5" fillId="0" borderId="0" xfId="0" applyNumberFormat="1" applyFont="1" applyFill="1" applyBorder="1" applyAlignment="1" applyProtection="1">
      <alignment horizontal="center" vertical="top" wrapText="1"/>
    </xf>
    <xf numFmtId="3" fontId="6" fillId="3" borderId="1" xfId="0" applyNumberFormat="1" applyFont="1" applyFill="1" applyBorder="1" applyAlignment="1" applyProtection="1">
      <alignment horizontal="right" vertical="center" wrapText="1"/>
    </xf>
    <xf numFmtId="3" fontId="5" fillId="0" borderId="14" xfId="0" applyNumberFormat="1" applyFont="1" applyFill="1" applyBorder="1" applyAlignment="1" applyProtection="1">
      <alignment horizontal="right" vertical="top" wrapText="1"/>
    </xf>
    <xf numFmtId="3" fontId="5" fillId="0" borderId="15" xfId="0" applyNumberFormat="1" applyFont="1" applyFill="1" applyBorder="1" applyAlignment="1" applyProtection="1">
      <alignment horizontal="right" vertical="top" wrapText="1"/>
    </xf>
    <xf numFmtId="2" fontId="5" fillId="0" borderId="1" xfId="0" applyNumberFormat="1" applyFont="1" applyFill="1" applyBorder="1" applyAlignment="1" applyProtection="1">
      <alignment horizontal="right" vertical="top" wrapText="1"/>
    </xf>
    <xf numFmtId="3" fontId="6" fillId="0" borderId="14" xfId="0" applyNumberFormat="1" applyFont="1" applyFill="1" applyBorder="1" applyAlignment="1" applyProtection="1">
      <alignment horizontal="right" vertical="top" wrapText="1"/>
    </xf>
    <xf numFmtId="3" fontId="6" fillId="0" borderId="15" xfId="0" applyNumberFormat="1" applyFont="1" applyFill="1" applyBorder="1" applyAlignment="1" applyProtection="1">
      <alignment horizontal="right" vertical="top" wrapText="1"/>
    </xf>
    <xf numFmtId="2" fontId="6" fillId="0" borderId="1" xfId="0" applyNumberFormat="1" applyFont="1" applyFill="1" applyBorder="1" applyAlignment="1" applyProtection="1">
      <alignment horizontal="right" vertical="top" wrapText="1"/>
    </xf>
    <xf numFmtId="3" fontId="6" fillId="2" borderId="1" xfId="0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top" wrapText="1"/>
    </xf>
    <xf numFmtId="0" fontId="6" fillId="2" borderId="3" xfId="0" applyNumberFormat="1" applyFont="1" applyFill="1" applyBorder="1" applyAlignment="1" applyProtection="1">
      <alignment horizontal="center" vertical="top" wrapText="1"/>
    </xf>
    <xf numFmtId="0" fontId="6" fillId="2" borderId="4" xfId="0" applyNumberFormat="1" applyFont="1" applyFill="1" applyBorder="1" applyAlignment="1" applyProtection="1">
      <alignment horizontal="center" wrapText="1"/>
    </xf>
    <xf numFmtId="0" fontId="6" fillId="2" borderId="0" xfId="0" applyNumberFormat="1" applyFont="1" applyFill="1" applyBorder="1" applyAlignment="1" applyProtection="1">
      <alignment horizontal="center" wrapText="1"/>
    </xf>
    <xf numFmtId="0" fontId="6" fillId="3" borderId="4" xfId="0" applyNumberFormat="1" applyFont="1" applyFill="1" applyBorder="1" applyAlignment="1" applyProtection="1">
      <alignment horizontal="left" wrapText="1"/>
    </xf>
    <xf numFmtId="0" fontId="6" fillId="3" borderId="0" xfId="0" applyNumberFormat="1" applyFont="1" applyFill="1" applyBorder="1" applyAlignment="1" applyProtection="1">
      <alignment horizontal="left" wrapText="1"/>
    </xf>
    <xf numFmtId="0" fontId="6" fillId="3" borderId="2" xfId="0" applyNumberFormat="1" applyFont="1" applyFill="1" applyBorder="1" applyAlignment="1" applyProtection="1">
      <alignment horizontal="left" wrapText="1"/>
    </xf>
    <xf numFmtId="0" fontId="6" fillId="3" borderId="3" xfId="0" applyNumberFormat="1" applyFont="1" applyFill="1" applyBorder="1" applyAlignment="1" applyProtection="1">
      <alignment horizontal="left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left" vertical="top" wrapText="1"/>
    </xf>
    <xf numFmtId="0" fontId="10" fillId="3" borderId="2" xfId="0" applyNumberFormat="1" applyFont="1" applyFill="1" applyBorder="1" applyAlignment="1" applyProtection="1">
      <alignment horizontal="center" wrapText="1"/>
    </xf>
    <xf numFmtId="0" fontId="10" fillId="3" borderId="3" xfId="0" applyNumberFormat="1" applyFont="1" applyFill="1" applyBorder="1" applyAlignment="1" applyProtection="1">
      <alignment horizontal="center" wrapText="1"/>
    </xf>
    <xf numFmtId="0" fontId="5" fillId="0" borderId="1" xfId="0" applyNumberFormat="1" applyFont="1" applyFill="1" applyBorder="1" applyAlignment="1" applyProtection="1">
      <alignment horizontal="left" wrapText="1"/>
    </xf>
    <xf numFmtId="0" fontId="5" fillId="0" borderId="7" xfId="0" applyNumberFormat="1" applyFont="1" applyFill="1" applyBorder="1" applyAlignment="1" applyProtection="1">
      <alignment horizontal="left" wrapText="1"/>
    </xf>
    <xf numFmtId="0" fontId="5" fillId="0" borderId="8" xfId="0" applyNumberFormat="1" applyFont="1" applyFill="1" applyBorder="1" applyAlignment="1" applyProtection="1">
      <alignment horizontal="left" wrapText="1"/>
    </xf>
    <xf numFmtId="0" fontId="5" fillId="0" borderId="9" xfId="0" applyNumberFormat="1" applyFont="1" applyFill="1" applyBorder="1" applyAlignment="1" applyProtection="1">
      <alignment horizontal="left" wrapText="1"/>
    </xf>
    <xf numFmtId="0" fontId="5" fillId="0" borderId="14" xfId="0" applyNumberFormat="1" applyFont="1" applyFill="1" applyBorder="1" applyAlignment="1" applyProtection="1">
      <alignment horizontal="left" vertical="top" wrapText="1"/>
    </xf>
    <xf numFmtId="0" fontId="6" fillId="0" borderId="14" xfId="0" applyNumberFormat="1" applyFont="1" applyFill="1" applyBorder="1" applyAlignment="1" applyProtection="1">
      <alignment horizontal="left" vertical="top" wrapText="1"/>
    </xf>
    <xf numFmtId="0" fontId="6" fillId="2" borderId="7" xfId="0" applyNumberFormat="1" applyFont="1" applyFill="1" applyBorder="1" applyAlignment="1" applyProtection="1">
      <alignment horizontal="right" vertical="center" wrapText="1"/>
    </xf>
    <xf numFmtId="0" fontId="6" fillId="2" borderId="8" xfId="0" applyNumberFormat="1" applyFont="1" applyFill="1" applyBorder="1" applyAlignment="1" applyProtection="1">
      <alignment horizontal="right" vertical="center" wrapText="1"/>
    </xf>
    <xf numFmtId="0" fontId="6" fillId="2" borderId="9" xfId="0" applyNumberFormat="1" applyFont="1" applyFill="1" applyBorder="1" applyAlignment="1" applyProtection="1">
      <alignment horizontal="right" vertical="center" wrapText="1"/>
    </xf>
    <xf numFmtId="0" fontId="5" fillId="0" borderId="17" xfId="0" applyNumberFormat="1" applyFont="1" applyFill="1" applyBorder="1" applyAlignment="1" applyProtection="1">
      <alignment horizontal="left" vertical="top" wrapText="1"/>
    </xf>
    <xf numFmtId="0" fontId="5" fillId="0" borderId="18" xfId="0" applyNumberFormat="1" applyFont="1" applyFill="1" applyBorder="1" applyAlignment="1" applyProtection="1">
      <alignment horizontal="left" vertical="top" wrapText="1"/>
    </xf>
    <xf numFmtId="0" fontId="5" fillId="0" borderId="19" xfId="0" applyNumberFormat="1" applyFont="1" applyFill="1" applyBorder="1" applyAlignment="1" applyProtection="1">
      <alignment horizontal="left" vertical="top" wrapText="1"/>
    </xf>
  </cellXfs>
  <cellStyles count="3">
    <cellStyle name="Normal" xfId="0" builtinId="0"/>
    <cellStyle name="Normal 3 4" xfId="1" xr:uid="{00000000-0005-0000-0000-000001000000}"/>
    <cellStyle name="Normal 3 4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I74"/>
  <sheetViews>
    <sheetView tabSelected="1" showOutlineSymbols="0" workbookViewId="0">
      <pane xSplit="1" ySplit="8" topLeftCell="B6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defaultColWidth="14.125" defaultRowHeight="15" customHeight="1" x14ac:dyDescent="0.3"/>
  <cols>
    <col min="1" max="1" width="99.375" style="3" customWidth="1"/>
    <col min="2" max="5" width="14.5" style="3" customWidth="1"/>
    <col min="6" max="6" width="14.5" style="4" customWidth="1"/>
    <col min="7" max="7" width="10.875" style="3" customWidth="1"/>
    <col min="8" max="16384" width="14.125" style="3"/>
  </cols>
  <sheetData>
    <row r="1" spans="1:7" ht="15" customHeight="1" x14ac:dyDescent="0.2">
      <c r="G1" s="42" t="s">
        <v>147</v>
      </c>
    </row>
    <row r="2" spans="1:7" ht="15" customHeight="1" x14ac:dyDescent="0.2">
      <c r="G2" s="43" t="s">
        <v>148</v>
      </c>
    </row>
    <row r="3" spans="1:7" ht="15" customHeight="1" x14ac:dyDescent="0.2">
      <c r="G3" s="44" t="s">
        <v>149</v>
      </c>
    </row>
    <row r="5" spans="1:7" ht="15" customHeight="1" x14ac:dyDescent="0.3">
      <c r="A5" s="15" t="s">
        <v>150</v>
      </c>
    </row>
    <row r="6" spans="1:7" s="1" customFormat="1" ht="15.75" customHeight="1" x14ac:dyDescent="0.2">
      <c r="A6" s="65" t="s">
        <v>48</v>
      </c>
      <c r="B6" s="56" t="s">
        <v>55</v>
      </c>
      <c r="C6" s="56"/>
      <c r="D6" s="56"/>
      <c r="E6" s="56" t="s">
        <v>146</v>
      </c>
      <c r="F6" s="56" t="s">
        <v>54</v>
      </c>
      <c r="G6" s="56" t="s">
        <v>135</v>
      </c>
    </row>
    <row r="7" spans="1:7" s="1" customFormat="1" ht="51.75" customHeight="1" x14ac:dyDescent="0.2">
      <c r="A7" s="66"/>
      <c r="B7" s="6" t="s">
        <v>57</v>
      </c>
      <c r="C7" s="6" t="s">
        <v>59</v>
      </c>
      <c r="D7" s="6" t="s">
        <v>58</v>
      </c>
      <c r="E7" s="56"/>
      <c r="F7" s="56"/>
      <c r="G7" s="56"/>
    </row>
    <row r="8" spans="1:7" ht="15.75" customHeight="1" x14ac:dyDescent="0.3">
      <c r="A8" s="57" t="s">
        <v>27</v>
      </c>
      <c r="B8" s="58"/>
      <c r="C8" s="58"/>
      <c r="D8" s="58"/>
      <c r="E8" s="58"/>
      <c r="F8" s="58"/>
      <c r="G8" s="58"/>
    </row>
    <row r="9" spans="1:7" s="4" customFormat="1" ht="15.75" customHeight="1" x14ac:dyDescent="0.25">
      <c r="A9" s="7" t="s">
        <v>23</v>
      </c>
      <c r="B9" s="29">
        <f>SUM(B10:B12)</f>
        <v>39789403</v>
      </c>
      <c r="C9" s="29">
        <f>SUM(C10:C12)</f>
        <v>0</v>
      </c>
      <c r="D9" s="29">
        <f>SUM(D10:D12)</f>
        <v>754000</v>
      </c>
      <c r="E9" s="29">
        <f>SUM(E10:E12)</f>
        <v>0</v>
      </c>
      <c r="F9" s="29">
        <f>B9+C9+D9+E9</f>
        <v>40543403</v>
      </c>
      <c r="G9" s="30">
        <f>F9*100/$F$37</f>
        <v>52.074162385026618</v>
      </c>
    </row>
    <row r="10" spans="1:7" ht="15.75" customHeight="1" x14ac:dyDescent="0.2">
      <c r="A10" s="9" t="s">
        <v>8</v>
      </c>
      <c r="B10" s="31">
        <v>35680488</v>
      </c>
      <c r="C10" s="31"/>
      <c r="D10" s="31"/>
      <c r="E10" s="31"/>
      <c r="F10" s="31">
        <f>SUM(B10:E10)</f>
        <v>35680488</v>
      </c>
      <c r="G10" s="32">
        <f t="shared" ref="G10:G37" si="0">F10*100/$F$37</f>
        <v>45.828208502601363</v>
      </c>
    </row>
    <row r="11" spans="1:7" ht="15.75" customHeight="1" x14ac:dyDescent="0.2">
      <c r="A11" s="9" t="s">
        <v>10</v>
      </c>
      <c r="B11" s="31">
        <v>4108915</v>
      </c>
      <c r="C11" s="31"/>
      <c r="D11" s="31"/>
      <c r="E11" s="31"/>
      <c r="F11" s="31">
        <f>SUM(B11:E11)</f>
        <v>4108915</v>
      </c>
      <c r="G11" s="32">
        <f t="shared" si="0"/>
        <v>5.2775122733597781</v>
      </c>
    </row>
    <row r="12" spans="1:7" ht="15.75" customHeight="1" x14ac:dyDescent="0.2">
      <c r="A12" s="9" t="s">
        <v>35</v>
      </c>
      <c r="B12" s="31"/>
      <c r="C12" s="31"/>
      <c r="D12" s="31">
        <v>754000</v>
      </c>
      <c r="E12" s="31"/>
      <c r="F12" s="31">
        <f>SUM(B12:E12)</f>
        <v>754000</v>
      </c>
      <c r="G12" s="32">
        <f t="shared" si="0"/>
        <v>0.96844160906547661</v>
      </c>
    </row>
    <row r="13" spans="1:7" s="4" customFormat="1" ht="15.75" customHeight="1" x14ac:dyDescent="0.25">
      <c r="A13" s="8" t="s">
        <v>24</v>
      </c>
      <c r="B13" s="29">
        <f>B14+B17+B20+B21+B24</f>
        <v>1866219</v>
      </c>
      <c r="C13" s="29">
        <f t="shared" ref="C13:E13" si="1">SUM(C15:C27)</f>
        <v>0</v>
      </c>
      <c r="D13" s="29">
        <f t="shared" si="1"/>
        <v>0</v>
      </c>
      <c r="E13" s="29">
        <f t="shared" si="1"/>
        <v>0</v>
      </c>
      <c r="F13" s="29">
        <f t="shared" ref="F13:F34" si="2">B13+C13+D13+E13</f>
        <v>1866219</v>
      </c>
      <c r="G13" s="30">
        <f t="shared" si="0"/>
        <v>2.3969816064039318</v>
      </c>
    </row>
    <row r="14" spans="1:7" ht="15.75" customHeight="1" x14ac:dyDescent="0.25">
      <c r="A14" s="10" t="s">
        <v>141</v>
      </c>
      <c r="B14" s="31">
        <f>B15+B16</f>
        <v>483104</v>
      </c>
      <c r="C14" s="31">
        <f t="shared" ref="C14:E14" si="3">C15+C16</f>
        <v>0</v>
      </c>
      <c r="D14" s="31">
        <f t="shared" si="3"/>
        <v>0</v>
      </c>
      <c r="E14" s="31">
        <f t="shared" si="3"/>
        <v>0</v>
      </c>
      <c r="F14" s="29">
        <f t="shared" si="2"/>
        <v>483104</v>
      </c>
      <c r="G14" s="32">
        <f t="shared" si="0"/>
        <v>0.62050134629438725</v>
      </c>
    </row>
    <row r="15" spans="1:7" s="45" customFormat="1" ht="15.75" customHeight="1" x14ac:dyDescent="0.25">
      <c r="A15" s="21" t="s">
        <v>140</v>
      </c>
      <c r="B15" s="40">
        <v>461559</v>
      </c>
      <c r="C15" s="40"/>
      <c r="D15" s="40"/>
      <c r="E15" s="40"/>
      <c r="F15" s="29">
        <f t="shared" si="2"/>
        <v>461559</v>
      </c>
      <c r="G15" s="41">
        <f t="shared" si="0"/>
        <v>0.59282883373826567</v>
      </c>
    </row>
    <row r="16" spans="1:7" s="22" customFormat="1" ht="15.75" customHeight="1" x14ac:dyDescent="0.25">
      <c r="A16" s="21" t="s">
        <v>3</v>
      </c>
      <c r="B16" s="40">
        <v>21545</v>
      </c>
      <c r="C16" s="40"/>
      <c r="D16" s="40"/>
      <c r="E16" s="40"/>
      <c r="F16" s="29">
        <f t="shared" si="2"/>
        <v>21545</v>
      </c>
      <c r="G16" s="41">
        <f t="shared" si="0"/>
        <v>2.767251255612161E-2</v>
      </c>
    </row>
    <row r="17" spans="1:7" ht="15.75" customHeight="1" x14ac:dyDescent="0.25">
      <c r="A17" s="9" t="s">
        <v>142</v>
      </c>
      <c r="B17" s="31">
        <f>B18+B19</f>
        <v>29135</v>
      </c>
      <c r="C17" s="31"/>
      <c r="D17" s="31"/>
      <c r="E17" s="31"/>
      <c r="F17" s="29">
        <f t="shared" si="2"/>
        <v>29135</v>
      </c>
      <c r="G17" s="32">
        <f t="shared" si="0"/>
        <v>3.7421148912629522E-2</v>
      </c>
    </row>
    <row r="18" spans="1:7" s="22" customFormat="1" ht="15.75" customHeight="1" x14ac:dyDescent="0.2">
      <c r="A18" s="21" t="s">
        <v>14</v>
      </c>
      <c r="B18" s="40">
        <v>7715</v>
      </c>
      <c r="C18" s="40"/>
      <c r="D18" s="40"/>
      <c r="E18" s="40"/>
      <c r="F18" s="46">
        <f t="shared" si="2"/>
        <v>7715</v>
      </c>
      <c r="G18" s="41">
        <f t="shared" si="0"/>
        <v>9.9091870211407852E-3</v>
      </c>
    </row>
    <row r="19" spans="1:7" s="22" customFormat="1" ht="15.75" customHeight="1" x14ac:dyDescent="0.2">
      <c r="A19" s="21" t="s">
        <v>5</v>
      </c>
      <c r="B19" s="40">
        <v>21420</v>
      </c>
      <c r="C19" s="40"/>
      <c r="D19" s="40"/>
      <c r="E19" s="40"/>
      <c r="F19" s="46">
        <f t="shared" si="2"/>
        <v>21420</v>
      </c>
      <c r="G19" s="41">
        <f t="shared" si="0"/>
        <v>2.7511961891488738E-2</v>
      </c>
    </row>
    <row r="20" spans="1:7" ht="15.75" customHeight="1" x14ac:dyDescent="0.25">
      <c r="A20" s="9" t="s">
        <v>13</v>
      </c>
      <c r="B20" s="31">
        <v>28000</v>
      </c>
      <c r="C20" s="31"/>
      <c r="D20" s="31"/>
      <c r="E20" s="31"/>
      <c r="F20" s="29">
        <f t="shared" si="2"/>
        <v>28000</v>
      </c>
      <c r="G20" s="32">
        <f t="shared" si="0"/>
        <v>3.5963348877763056E-2</v>
      </c>
    </row>
    <row r="21" spans="1:7" ht="15.75" customHeight="1" x14ac:dyDescent="0.25">
      <c r="A21" s="9" t="s">
        <v>139</v>
      </c>
      <c r="B21" s="31">
        <f>B22+B23</f>
        <v>15065</v>
      </c>
      <c r="C21" s="31">
        <f t="shared" ref="C21:E21" si="4">C22+C23</f>
        <v>0</v>
      </c>
      <c r="D21" s="31">
        <f t="shared" si="4"/>
        <v>0</v>
      </c>
      <c r="E21" s="31">
        <f t="shared" si="4"/>
        <v>0</v>
      </c>
      <c r="F21" s="29">
        <f t="shared" si="2"/>
        <v>15065</v>
      </c>
      <c r="G21" s="32">
        <f t="shared" si="0"/>
        <v>1.9349566101553587E-2</v>
      </c>
    </row>
    <row r="22" spans="1:7" s="22" customFormat="1" ht="15.75" customHeight="1" x14ac:dyDescent="0.25">
      <c r="A22" s="21" t="s">
        <v>9</v>
      </c>
      <c r="B22" s="40">
        <v>7000</v>
      </c>
      <c r="C22" s="40"/>
      <c r="D22" s="40"/>
      <c r="E22" s="40"/>
      <c r="F22" s="29">
        <f t="shared" si="2"/>
        <v>7000</v>
      </c>
      <c r="G22" s="41">
        <f t="shared" si="0"/>
        <v>8.990837219440764E-3</v>
      </c>
    </row>
    <row r="23" spans="1:7" s="22" customFormat="1" ht="15.75" customHeight="1" x14ac:dyDescent="0.25">
      <c r="A23" s="21" t="s">
        <v>12</v>
      </c>
      <c r="B23" s="40">
        <v>8065</v>
      </c>
      <c r="C23" s="40"/>
      <c r="D23" s="40"/>
      <c r="E23" s="40"/>
      <c r="F23" s="29">
        <f t="shared" si="2"/>
        <v>8065</v>
      </c>
      <c r="G23" s="41">
        <f t="shared" si="0"/>
        <v>1.0358728882112823E-2</v>
      </c>
    </row>
    <row r="24" spans="1:7" ht="27" customHeight="1" x14ac:dyDescent="0.25">
      <c r="A24" s="9" t="s">
        <v>138</v>
      </c>
      <c r="B24" s="31">
        <f>B25+B26+B27</f>
        <v>1310915</v>
      </c>
      <c r="C24" s="31">
        <f t="shared" ref="C24:E24" si="5">C25+C26+C27</f>
        <v>0</v>
      </c>
      <c r="D24" s="31">
        <f t="shared" si="5"/>
        <v>0</v>
      </c>
      <c r="E24" s="31">
        <f t="shared" si="5"/>
        <v>0</v>
      </c>
      <c r="F24" s="29">
        <f t="shared" si="2"/>
        <v>1310915</v>
      </c>
      <c r="G24" s="32">
        <f t="shared" si="0"/>
        <v>1.6837461962175984</v>
      </c>
    </row>
    <row r="25" spans="1:7" s="22" customFormat="1" ht="15.75" customHeight="1" x14ac:dyDescent="0.25">
      <c r="A25" s="21" t="s">
        <v>7</v>
      </c>
      <c r="B25" s="40">
        <v>66286</v>
      </c>
      <c r="C25" s="40"/>
      <c r="D25" s="40"/>
      <c r="E25" s="40"/>
      <c r="F25" s="29">
        <f t="shared" si="2"/>
        <v>66286</v>
      </c>
      <c r="G25" s="41">
        <f t="shared" si="0"/>
        <v>8.5138090846835782E-2</v>
      </c>
    </row>
    <row r="26" spans="1:7" s="22" customFormat="1" ht="15.75" customHeight="1" x14ac:dyDescent="0.25">
      <c r="A26" s="21" t="s">
        <v>4</v>
      </c>
      <c r="B26" s="40">
        <v>1212629</v>
      </c>
      <c r="C26" s="40"/>
      <c r="D26" s="40"/>
      <c r="E26" s="40"/>
      <c r="F26" s="29">
        <f t="shared" si="2"/>
        <v>1212629</v>
      </c>
      <c r="G26" s="41">
        <f t="shared" si="0"/>
        <v>1.5575071352247478</v>
      </c>
    </row>
    <row r="27" spans="1:7" s="22" customFormat="1" ht="15.75" customHeight="1" x14ac:dyDescent="0.25">
      <c r="A27" s="21" t="s">
        <v>0</v>
      </c>
      <c r="B27" s="40">
        <v>32000</v>
      </c>
      <c r="C27" s="40"/>
      <c r="D27" s="40"/>
      <c r="E27" s="40"/>
      <c r="F27" s="29">
        <f t="shared" si="2"/>
        <v>32000</v>
      </c>
      <c r="G27" s="41">
        <f t="shared" si="0"/>
        <v>4.1100970146014923E-2</v>
      </c>
    </row>
    <row r="28" spans="1:7" s="4" customFormat="1" ht="15.75" customHeight="1" x14ac:dyDescent="0.25">
      <c r="A28" s="8" t="s">
        <v>25</v>
      </c>
      <c r="B28" s="29">
        <f>SUM(B29:B31)</f>
        <v>4628349</v>
      </c>
      <c r="C28" s="29">
        <f>SUM(C29:C31)</f>
        <v>6693365</v>
      </c>
      <c r="D28" s="29">
        <f>SUM(D29:D31)</f>
        <v>0</v>
      </c>
      <c r="E28" s="29">
        <f>SUM(E29:E31)</f>
        <v>18468377</v>
      </c>
      <c r="F28" s="29">
        <f t="shared" si="2"/>
        <v>29790091</v>
      </c>
      <c r="G28" s="30">
        <f t="shared" si="0"/>
        <v>38.262551276189619</v>
      </c>
    </row>
    <row r="29" spans="1:7" ht="29.25" customHeight="1" x14ac:dyDescent="0.2">
      <c r="A29" s="9" t="s">
        <v>60</v>
      </c>
      <c r="B29" s="31"/>
      <c r="C29" s="31">
        <v>51554</v>
      </c>
      <c r="D29" s="31"/>
      <c r="E29" s="31"/>
      <c r="F29" s="31">
        <f>SUM(B29:E29)</f>
        <v>51554</v>
      </c>
      <c r="G29" s="32">
        <f t="shared" si="0"/>
        <v>6.621623171586416E-2</v>
      </c>
    </row>
    <row r="30" spans="1:7" ht="23.25" customHeight="1" x14ac:dyDescent="0.2">
      <c r="A30" s="9" t="s">
        <v>2</v>
      </c>
      <c r="B30" s="31">
        <v>3447412</v>
      </c>
      <c r="C30" s="31">
        <v>6641811</v>
      </c>
      <c r="D30" s="31"/>
      <c r="E30" s="31">
        <v>18468377</v>
      </c>
      <c r="F30" s="31">
        <f t="shared" ref="F30:F31" si="6">SUM(B30:E30)</f>
        <v>28557600</v>
      </c>
      <c r="G30" s="32">
        <f t="shared" si="0"/>
        <v>36.679533282557365</v>
      </c>
    </row>
    <row r="31" spans="1:7" ht="16.5" customHeight="1" x14ac:dyDescent="0.2">
      <c r="A31" s="9" t="s">
        <v>6</v>
      </c>
      <c r="B31" s="31">
        <v>1180937</v>
      </c>
      <c r="C31" s="31"/>
      <c r="D31" s="31"/>
      <c r="E31" s="31"/>
      <c r="F31" s="31">
        <f t="shared" si="6"/>
        <v>1180937</v>
      </c>
      <c r="G31" s="32">
        <f t="shared" si="0"/>
        <v>1.5168017619163883</v>
      </c>
    </row>
    <row r="32" spans="1:7" ht="16.5" customHeight="1" x14ac:dyDescent="0.25">
      <c r="A32" s="7" t="s">
        <v>137</v>
      </c>
      <c r="B32" s="29">
        <f t="shared" ref="B32:F32" si="7">B33</f>
        <v>0</v>
      </c>
      <c r="C32" s="29">
        <f t="shared" si="7"/>
        <v>138503</v>
      </c>
      <c r="D32" s="29">
        <f t="shared" si="7"/>
        <v>0</v>
      </c>
      <c r="E32" s="29">
        <f t="shared" si="7"/>
        <v>0</v>
      </c>
      <c r="F32" s="29">
        <f t="shared" si="7"/>
        <v>138503</v>
      </c>
      <c r="G32" s="30">
        <f t="shared" si="0"/>
        <v>0.17789398962917202</v>
      </c>
    </row>
    <row r="33" spans="1:7" ht="16.5" customHeight="1" x14ac:dyDescent="0.2">
      <c r="A33" s="9" t="s">
        <v>1</v>
      </c>
      <c r="B33" s="31"/>
      <c r="C33" s="31">
        <v>138503</v>
      </c>
      <c r="D33" s="31"/>
      <c r="E33" s="31"/>
      <c r="F33" s="31">
        <f>SUM(B33:E33)</f>
        <v>138503</v>
      </c>
      <c r="G33" s="32">
        <f t="shared" si="0"/>
        <v>0.17789398962917202</v>
      </c>
    </row>
    <row r="34" spans="1:7" s="4" customFormat="1" ht="15.75" customHeight="1" x14ac:dyDescent="0.25">
      <c r="A34" s="7" t="s">
        <v>136</v>
      </c>
      <c r="B34" s="29">
        <f>SUM(B35:B36)</f>
        <v>5463827</v>
      </c>
      <c r="C34" s="29">
        <f>SUM(C35:C36)</f>
        <v>0</v>
      </c>
      <c r="D34" s="29">
        <f>SUM(D35:D36)</f>
        <v>35000</v>
      </c>
      <c r="E34" s="29">
        <f>SUM(E35:E36)</f>
        <v>20000</v>
      </c>
      <c r="F34" s="29">
        <f t="shared" si="2"/>
        <v>5518827</v>
      </c>
      <c r="G34" s="30">
        <f t="shared" si="0"/>
        <v>7.0884107427506589</v>
      </c>
    </row>
    <row r="35" spans="1:7" ht="25.5" customHeight="1" x14ac:dyDescent="0.2">
      <c r="A35" s="9" t="s">
        <v>11</v>
      </c>
      <c r="B35" s="31">
        <v>5419197</v>
      </c>
      <c r="C35" s="31"/>
      <c r="D35" s="31"/>
      <c r="E35" s="31">
        <v>20000</v>
      </c>
      <c r="F35" s="31">
        <f>SUM(B35:E35)</f>
        <v>5439197</v>
      </c>
      <c r="G35" s="32">
        <f t="shared" si="0"/>
        <v>6.9861335473529351</v>
      </c>
    </row>
    <row r="36" spans="1:7" ht="30.75" customHeight="1" x14ac:dyDescent="0.2">
      <c r="A36" s="9" t="s">
        <v>61</v>
      </c>
      <c r="B36" s="31">
        <v>44630</v>
      </c>
      <c r="C36" s="31"/>
      <c r="D36" s="31">
        <v>35000</v>
      </c>
      <c r="E36" s="31"/>
      <c r="F36" s="31">
        <f>SUM(B36:E36)</f>
        <v>79630</v>
      </c>
      <c r="G36" s="32">
        <f t="shared" si="0"/>
        <v>0.10227719539772401</v>
      </c>
    </row>
    <row r="37" spans="1:7" s="4" customFormat="1" ht="15.75" customHeight="1" x14ac:dyDescent="0.25">
      <c r="A37" s="35" t="s">
        <v>26</v>
      </c>
      <c r="B37" s="36">
        <f>B9+B13+B28+B32+B34</f>
        <v>51747798</v>
      </c>
      <c r="C37" s="36">
        <f>C9+C13+C28+C32+C34</f>
        <v>6831868</v>
      </c>
      <c r="D37" s="36">
        <f>D9+D13+D28+D32+D34</f>
        <v>789000</v>
      </c>
      <c r="E37" s="36">
        <f>E9+E13+E28+E32+E34</f>
        <v>18488377</v>
      </c>
      <c r="F37" s="36">
        <f>F9+F13+F28+F32+F34</f>
        <v>77857043</v>
      </c>
      <c r="G37" s="36">
        <f t="shared" si="0"/>
        <v>100</v>
      </c>
    </row>
    <row r="38" spans="1:7" s="4" customFormat="1" ht="15.75" customHeight="1" x14ac:dyDescent="0.25">
      <c r="A38" s="59" t="s">
        <v>33</v>
      </c>
      <c r="B38" s="60"/>
      <c r="C38" s="60"/>
      <c r="D38" s="60"/>
      <c r="E38" s="60"/>
      <c r="F38" s="60"/>
      <c r="G38" s="60"/>
    </row>
    <row r="39" spans="1:7" s="4" customFormat="1" ht="15.75" customHeight="1" x14ac:dyDescent="0.25">
      <c r="A39" s="61" t="s">
        <v>34</v>
      </c>
      <c r="B39" s="62"/>
      <c r="C39" s="62"/>
      <c r="D39" s="62"/>
      <c r="E39" s="62"/>
      <c r="F39" s="62"/>
      <c r="G39" s="62"/>
    </row>
    <row r="40" spans="1:7" ht="15.75" customHeight="1" x14ac:dyDescent="0.2">
      <c r="A40" s="10" t="s">
        <v>15</v>
      </c>
      <c r="B40" s="16">
        <v>29644013</v>
      </c>
      <c r="C40" s="16">
        <v>597330</v>
      </c>
      <c r="D40" s="16"/>
      <c r="E40" s="16">
        <v>17687696</v>
      </c>
      <c r="F40" s="17">
        <f>B40+C40+D40+E40</f>
        <v>47929039</v>
      </c>
      <c r="G40" s="32">
        <f>F40*100/$F$53</f>
        <v>51.05731671025179</v>
      </c>
    </row>
    <row r="41" spans="1:7" ht="15.75" customHeight="1" x14ac:dyDescent="0.2">
      <c r="A41" s="10" t="s">
        <v>16</v>
      </c>
      <c r="B41" s="16">
        <v>14657207</v>
      </c>
      <c r="C41" s="16">
        <v>1636127</v>
      </c>
      <c r="D41" s="16">
        <v>451442</v>
      </c>
      <c r="E41" s="16">
        <v>2001518</v>
      </c>
      <c r="F41" s="17">
        <f t="shared" ref="F41:F52" si="8">B41+C41+D41+E41</f>
        <v>18746294</v>
      </c>
      <c r="G41" s="32">
        <f t="shared" ref="G41:G53" si="9">F41*100/$F$53</f>
        <v>19.969844792871662</v>
      </c>
    </row>
    <row r="42" spans="1:7" ht="15.75" customHeight="1" x14ac:dyDescent="0.2">
      <c r="A42" s="10" t="s">
        <v>17</v>
      </c>
      <c r="B42" s="16">
        <v>1170475</v>
      </c>
      <c r="C42" s="16">
        <v>80000</v>
      </c>
      <c r="D42" s="16">
        <v>529500</v>
      </c>
      <c r="E42" s="16"/>
      <c r="F42" s="17">
        <f t="shared" si="8"/>
        <v>1779975</v>
      </c>
      <c r="G42" s="32">
        <f t="shared" si="9"/>
        <v>1.8961520866573276</v>
      </c>
    </row>
    <row r="43" spans="1:7" ht="15.75" customHeight="1" x14ac:dyDescent="0.2">
      <c r="A43" s="10" t="s">
        <v>18</v>
      </c>
      <c r="B43" s="16">
        <v>900000</v>
      </c>
      <c r="C43" s="16"/>
      <c r="D43" s="16"/>
      <c r="E43" s="16"/>
      <c r="F43" s="17">
        <f t="shared" si="8"/>
        <v>900000</v>
      </c>
      <c r="G43" s="32">
        <f t="shared" si="9"/>
        <v>0.95874204861955636</v>
      </c>
    </row>
    <row r="44" spans="1:7" ht="15.75" customHeight="1" x14ac:dyDescent="0.2">
      <c r="A44" s="10" t="s">
        <v>19</v>
      </c>
      <c r="B44" s="16">
        <v>7809819</v>
      </c>
      <c r="C44" s="16">
        <v>11681410</v>
      </c>
      <c r="D44" s="16">
        <v>124025</v>
      </c>
      <c r="E44" s="16">
        <v>963211</v>
      </c>
      <c r="F44" s="17">
        <f t="shared" si="8"/>
        <v>20578465</v>
      </c>
      <c r="G44" s="32">
        <f t="shared" si="9"/>
        <v>21.921599657273152</v>
      </c>
    </row>
    <row r="45" spans="1:7" ht="15.75" customHeight="1" x14ac:dyDescent="0.2">
      <c r="A45" s="10" t="s">
        <v>20</v>
      </c>
      <c r="B45" s="16">
        <v>2333409</v>
      </c>
      <c r="C45" s="16">
        <v>4000</v>
      </c>
      <c r="D45" s="16"/>
      <c r="E45" s="16">
        <v>38600</v>
      </c>
      <c r="F45" s="17">
        <f t="shared" si="8"/>
        <v>2376009</v>
      </c>
      <c r="G45" s="32">
        <f t="shared" si="9"/>
        <v>2.5310885957761151</v>
      </c>
    </row>
    <row r="46" spans="1:7" ht="15.75" customHeight="1" x14ac:dyDescent="0.2">
      <c r="A46" s="10" t="s">
        <v>21</v>
      </c>
      <c r="B46" s="16">
        <f>B47+B48+B49+B50+B51</f>
        <v>1419160</v>
      </c>
      <c r="C46" s="16">
        <f t="shared" ref="C46:E46" si="10">C47+C48+C49+C50+C51</f>
        <v>106365</v>
      </c>
      <c r="D46" s="16">
        <f t="shared" si="10"/>
        <v>0</v>
      </c>
      <c r="E46" s="16">
        <f t="shared" si="10"/>
        <v>1734</v>
      </c>
      <c r="F46" s="17">
        <f t="shared" si="8"/>
        <v>1527259</v>
      </c>
      <c r="G46" s="32">
        <f t="shared" si="9"/>
        <v>1.6269415804807277</v>
      </c>
    </row>
    <row r="47" spans="1:7" ht="15.75" customHeight="1" x14ac:dyDescent="0.2">
      <c r="A47" s="11" t="s">
        <v>28</v>
      </c>
      <c r="B47" s="18">
        <v>1407310</v>
      </c>
      <c r="C47" s="18">
        <v>2662</v>
      </c>
      <c r="D47" s="19">
        <v>0</v>
      </c>
      <c r="E47" s="18">
        <v>0</v>
      </c>
      <c r="F47" s="19">
        <f t="shared" si="8"/>
        <v>1409972</v>
      </c>
      <c r="G47" s="41">
        <f t="shared" si="9"/>
        <v>1.5019993819735702</v>
      </c>
    </row>
    <row r="48" spans="1:7" ht="23.25" customHeight="1" x14ac:dyDescent="0.2">
      <c r="A48" s="11" t="s">
        <v>29</v>
      </c>
      <c r="B48" s="18">
        <v>100</v>
      </c>
      <c r="C48" s="18"/>
      <c r="D48" s="19"/>
      <c r="E48" s="18"/>
      <c r="F48" s="19">
        <f>SUM(B48:E48)</f>
        <v>100</v>
      </c>
      <c r="G48" s="41">
        <f t="shared" si="9"/>
        <v>1.0652689429106182E-4</v>
      </c>
    </row>
    <row r="49" spans="1:9" ht="21" customHeight="1" x14ac:dyDescent="0.2">
      <c r="A49" s="11" t="s">
        <v>30</v>
      </c>
      <c r="B49" s="18">
        <v>1750</v>
      </c>
      <c r="C49" s="18">
        <v>1221</v>
      </c>
      <c r="D49" s="19"/>
      <c r="E49" s="18">
        <v>1734</v>
      </c>
      <c r="F49" s="19">
        <f t="shared" ref="F49:F51" si="11">SUM(B49:E49)</f>
        <v>4705</v>
      </c>
      <c r="G49" s="41">
        <f t="shared" si="9"/>
        <v>5.0120903763944584E-3</v>
      </c>
    </row>
    <row r="50" spans="1:9" ht="25.5" customHeight="1" x14ac:dyDescent="0.2">
      <c r="A50" s="11" t="s">
        <v>62</v>
      </c>
      <c r="B50" s="18">
        <v>10000</v>
      </c>
      <c r="C50" s="18">
        <v>6924</v>
      </c>
      <c r="D50" s="19"/>
      <c r="E50" s="18"/>
      <c r="F50" s="19">
        <f t="shared" si="11"/>
        <v>16924</v>
      </c>
      <c r="G50" s="41">
        <f t="shared" si="9"/>
        <v>1.8028611589819301E-2</v>
      </c>
    </row>
    <row r="51" spans="1:9" ht="15.75" customHeight="1" x14ac:dyDescent="0.2">
      <c r="A51" s="11" t="s">
        <v>31</v>
      </c>
      <c r="B51" s="18"/>
      <c r="C51" s="18">
        <v>95558</v>
      </c>
      <c r="D51" s="19"/>
      <c r="E51" s="18"/>
      <c r="F51" s="19">
        <f t="shared" si="11"/>
        <v>95558</v>
      </c>
      <c r="G51" s="41">
        <f t="shared" si="9"/>
        <v>0.10179496964665284</v>
      </c>
    </row>
    <row r="52" spans="1:9" ht="15.75" customHeight="1" x14ac:dyDescent="0.2">
      <c r="A52" s="10" t="s">
        <v>22</v>
      </c>
      <c r="B52" s="16">
        <v>0</v>
      </c>
      <c r="C52" s="16">
        <v>35967</v>
      </c>
      <c r="D52" s="16">
        <v>0</v>
      </c>
      <c r="E52" s="16">
        <v>0</v>
      </c>
      <c r="F52" s="17">
        <f t="shared" si="8"/>
        <v>35967</v>
      </c>
      <c r="G52" s="32">
        <f t="shared" si="9"/>
        <v>3.8314528069666204E-2</v>
      </c>
    </row>
    <row r="53" spans="1:9" s="2" customFormat="1" ht="15" customHeight="1" x14ac:dyDescent="0.3">
      <c r="A53" s="38" t="s">
        <v>32</v>
      </c>
      <c r="B53" s="48">
        <f>SUM(B40:B46)+B52</f>
        <v>57934083</v>
      </c>
      <c r="C53" s="48">
        <f>SUM(C40:C46)+C52</f>
        <v>14141199</v>
      </c>
      <c r="D53" s="48">
        <f>SUM(D40:D46)+D52</f>
        <v>1104967</v>
      </c>
      <c r="E53" s="48">
        <f>SUM(E40:E46)+E52</f>
        <v>20692759</v>
      </c>
      <c r="F53" s="48">
        <f>SUM(F40:F46)+F52</f>
        <v>93873008</v>
      </c>
      <c r="G53" s="48">
        <f t="shared" si="9"/>
        <v>100</v>
      </c>
      <c r="I53" s="25"/>
    </row>
    <row r="54" spans="1:9" s="4" customFormat="1" ht="15.75" customHeight="1" x14ac:dyDescent="0.25">
      <c r="A54" s="63" t="s">
        <v>36</v>
      </c>
      <c r="B54" s="64"/>
      <c r="C54" s="64"/>
      <c r="D54" s="64"/>
      <c r="E54" s="64"/>
      <c r="F54" s="64"/>
      <c r="G54" s="64"/>
    </row>
    <row r="55" spans="1:9" ht="15" customHeight="1" x14ac:dyDescent="0.2">
      <c r="A55" s="10" t="s">
        <v>37</v>
      </c>
      <c r="B55" s="31">
        <v>4220047</v>
      </c>
      <c r="C55" s="31"/>
      <c r="D55" s="31"/>
      <c r="E55" s="31">
        <v>23735</v>
      </c>
      <c r="F55" s="31">
        <f>SUM(B55:E55)</f>
        <v>4243782</v>
      </c>
      <c r="G55" s="32">
        <f>F55*100/$F$64</f>
        <v>4.5207691650831086</v>
      </c>
    </row>
    <row r="56" spans="1:9" ht="15" customHeight="1" x14ac:dyDescent="0.2">
      <c r="A56" s="10" t="s">
        <v>38</v>
      </c>
      <c r="B56" s="31">
        <v>870587</v>
      </c>
      <c r="C56" s="31">
        <v>358257</v>
      </c>
      <c r="D56" s="31"/>
      <c r="E56" s="31"/>
      <c r="F56" s="31">
        <f t="shared" ref="F56:F63" si="12">SUM(B56:E56)</f>
        <v>1228844</v>
      </c>
      <c r="G56" s="32">
        <f t="shared" ref="G56:G64" si="13">F56*100/$F$64</f>
        <v>1.3090493488820556</v>
      </c>
    </row>
    <row r="57" spans="1:9" ht="15" customHeight="1" x14ac:dyDescent="0.2">
      <c r="A57" s="10" t="s">
        <v>39</v>
      </c>
      <c r="B57" s="31">
        <v>7629875</v>
      </c>
      <c r="C57" s="31">
        <v>5054760</v>
      </c>
      <c r="D57" s="31"/>
      <c r="E57" s="31">
        <v>1883898</v>
      </c>
      <c r="F57" s="31">
        <f t="shared" si="12"/>
        <v>14568533</v>
      </c>
      <c r="G57" s="32">
        <f t="shared" si="13"/>
        <v>15.519405748668456</v>
      </c>
    </row>
    <row r="58" spans="1:9" ht="15" customHeight="1" x14ac:dyDescent="0.2">
      <c r="A58" s="10" t="s">
        <v>40</v>
      </c>
      <c r="B58" s="31">
        <v>205012</v>
      </c>
      <c r="C58" s="31">
        <v>46377</v>
      </c>
      <c r="D58" s="31">
        <v>1104967</v>
      </c>
      <c r="E58" s="31"/>
      <c r="F58" s="31">
        <f t="shared" si="12"/>
        <v>1356356</v>
      </c>
      <c r="G58" s="32">
        <f t="shared" si="13"/>
        <v>1.4448839223304744</v>
      </c>
    </row>
    <row r="59" spans="1:9" ht="15" customHeight="1" x14ac:dyDescent="0.2">
      <c r="A59" s="10" t="s">
        <v>41</v>
      </c>
      <c r="B59" s="31">
        <v>7778158</v>
      </c>
      <c r="C59" s="31">
        <v>100000</v>
      </c>
      <c r="D59" s="31"/>
      <c r="E59" s="31"/>
      <c r="F59" s="31">
        <f t="shared" si="12"/>
        <v>7878158</v>
      </c>
      <c r="G59" s="32">
        <f t="shared" si="13"/>
        <v>8.3923570447428304</v>
      </c>
    </row>
    <row r="60" spans="1:9" ht="15" customHeight="1" x14ac:dyDescent="0.2">
      <c r="A60" s="10" t="s">
        <v>42</v>
      </c>
      <c r="B60" s="31">
        <v>50030</v>
      </c>
      <c r="C60" s="31"/>
      <c r="D60" s="31"/>
      <c r="E60" s="31"/>
      <c r="F60" s="31">
        <f t="shared" si="12"/>
        <v>50030</v>
      </c>
      <c r="G60" s="32">
        <f t="shared" si="13"/>
        <v>5.3295405213818224E-2</v>
      </c>
    </row>
    <row r="61" spans="1:9" ht="15" customHeight="1" x14ac:dyDescent="0.2">
      <c r="A61" s="10" t="s">
        <v>43</v>
      </c>
      <c r="B61" s="31">
        <v>3635732</v>
      </c>
      <c r="C61" s="31">
        <v>391935</v>
      </c>
      <c r="D61" s="31"/>
      <c r="E61" s="31">
        <v>52347</v>
      </c>
      <c r="F61" s="31">
        <f t="shared" si="12"/>
        <v>4080014</v>
      </c>
      <c r="G61" s="32">
        <f t="shared" si="13"/>
        <v>4.3463122008405231</v>
      </c>
    </row>
    <row r="62" spans="1:9" ht="15" customHeight="1" x14ac:dyDescent="0.2">
      <c r="A62" s="10" t="s">
        <v>44</v>
      </c>
      <c r="B62" s="31">
        <v>22888334</v>
      </c>
      <c r="C62" s="31">
        <v>7317911</v>
      </c>
      <c r="D62" s="31"/>
      <c r="E62" s="31">
        <v>17692193</v>
      </c>
      <c r="F62" s="31">
        <f t="shared" si="12"/>
        <v>47898438</v>
      </c>
      <c r="G62" s="32">
        <f t="shared" si="13"/>
        <v>51.024718415329779</v>
      </c>
    </row>
    <row r="63" spans="1:9" ht="15" customHeight="1" x14ac:dyDescent="0.2">
      <c r="A63" s="10" t="s">
        <v>45</v>
      </c>
      <c r="B63" s="31">
        <v>10656308</v>
      </c>
      <c r="C63" s="31">
        <v>871959</v>
      </c>
      <c r="D63" s="31"/>
      <c r="E63" s="31">
        <v>1040586</v>
      </c>
      <c r="F63" s="31">
        <f t="shared" si="12"/>
        <v>12568853</v>
      </c>
      <c r="G63" s="32">
        <f t="shared" si="13"/>
        <v>13.389208748908951</v>
      </c>
    </row>
    <row r="64" spans="1:9" s="4" customFormat="1" ht="15" customHeight="1" x14ac:dyDescent="0.25">
      <c r="A64" s="37" t="s">
        <v>32</v>
      </c>
      <c r="B64" s="36">
        <f>SUM(B55:B63)</f>
        <v>57934083</v>
      </c>
      <c r="C64" s="36">
        <f>SUM(C55:C63)</f>
        <v>14141199</v>
      </c>
      <c r="D64" s="36">
        <f>SUM(D55:D63)</f>
        <v>1104967</v>
      </c>
      <c r="E64" s="36">
        <f>SUM(E55:E63)</f>
        <v>20692759</v>
      </c>
      <c r="F64" s="36">
        <f>SUM(F55:F63)</f>
        <v>93873008</v>
      </c>
      <c r="G64" s="36">
        <f t="shared" si="13"/>
        <v>100</v>
      </c>
    </row>
    <row r="65" spans="1:7" s="4" customFormat="1" ht="15" customHeight="1" x14ac:dyDescent="0.25">
      <c r="A65" s="12" t="s">
        <v>47</v>
      </c>
      <c r="B65" s="20">
        <f>B37-B64</f>
        <v>-6186285</v>
      </c>
      <c r="C65" s="20">
        <f>C37-C64</f>
        <v>-7309331</v>
      </c>
      <c r="D65" s="20">
        <f>D37-D64</f>
        <v>-315967</v>
      </c>
      <c r="E65" s="20">
        <f>E37-E64</f>
        <v>-2204382</v>
      </c>
      <c r="F65" s="20">
        <f>F37-F64</f>
        <v>-16015965</v>
      </c>
      <c r="G65" s="3"/>
    </row>
    <row r="66" spans="1:7" s="4" customFormat="1" ht="15" customHeight="1" x14ac:dyDescent="0.25">
      <c r="A66" s="12" t="s">
        <v>46</v>
      </c>
      <c r="B66" s="20">
        <f>B67+B69-B68-B70</f>
        <v>7781215</v>
      </c>
      <c r="C66" s="20">
        <f t="shared" ref="C66:E66" si="14">C67+C69-C68-C70</f>
        <v>5714401</v>
      </c>
      <c r="D66" s="20">
        <f t="shared" si="14"/>
        <v>315967</v>
      </c>
      <c r="E66" s="20">
        <f t="shared" si="14"/>
        <v>2204382</v>
      </c>
      <c r="F66" s="20">
        <f>F67+F69-F68-F70</f>
        <v>16015965</v>
      </c>
      <c r="G66" s="3"/>
    </row>
    <row r="67" spans="1:7" ht="15" customHeight="1" x14ac:dyDescent="0.2">
      <c r="A67" s="23" t="s">
        <v>52</v>
      </c>
      <c r="B67" s="24">
        <f>36029+3896559+1613847+103849</f>
        <v>5650284</v>
      </c>
      <c r="C67" s="24">
        <v>1253258</v>
      </c>
      <c r="D67" s="24">
        <v>855615</v>
      </c>
      <c r="E67" s="24">
        <v>2204382</v>
      </c>
      <c r="F67" s="24">
        <f>SUM(B67:E67)</f>
        <v>9963539</v>
      </c>
    </row>
    <row r="68" spans="1:7" ht="15" customHeight="1" x14ac:dyDescent="0.2">
      <c r="A68" s="23" t="s">
        <v>53</v>
      </c>
      <c r="B68" s="24">
        <v>100000</v>
      </c>
      <c r="C68" s="24">
        <v>407892</v>
      </c>
      <c r="D68" s="24">
        <v>539648</v>
      </c>
      <c r="E68" s="24"/>
      <c r="F68" s="24">
        <f>SUM(B68:E68)</f>
        <v>1047540</v>
      </c>
      <c r="G68" s="5"/>
    </row>
    <row r="69" spans="1:7" ht="15" customHeight="1" x14ac:dyDescent="0.2">
      <c r="A69" s="23" t="s">
        <v>51</v>
      </c>
      <c r="B69" s="24">
        <f>237318+4105000</f>
        <v>4342318</v>
      </c>
      <c r="C69" s="24">
        <v>4971629</v>
      </c>
      <c r="D69" s="24"/>
      <c r="E69" s="24"/>
      <c r="F69" s="24">
        <f>SUM(B69:E69)</f>
        <v>9313947</v>
      </c>
    </row>
    <row r="70" spans="1:7" ht="15" customHeight="1" x14ac:dyDescent="0.2">
      <c r="A70" s="23" t="s">
        <v>50</v>
      </c>
      <c r="B70" s="24">
        <v>2111387</v>
      </c>
      <c r="C70" s="24">
        <v>102594</v>
      </c>
      <c r="D70" s="24"/>
      <c r="E70" s="24"/>
      <c r="F70" s="24">
        <f>SUM(B70:E70)</f>
        <v>2213981</v>
      </c>
    </row>
    <row r="71" spans="1:7" s="22" customFormat="1" ht="15" customHeight="1" x14ac:dyDescent="0.3">
      <c r="A71" s="21" t="s">
        <v>143</v>
      </c>
      <c r="B71" s="19">
        <f>B66+B65</f>
        <v>1594930</v>
      </c>
      <c r="C71" s="19">
        <f>C66+C65</f>
        <v>-1594930</v>
      </c>
      <c r="D71" s="11">
        <v>0</v>
      </c>
      <c r="E71" s="11">
        <v>0</v>
      </c>
      <c r="F71" s="24">
        <f>SUM(B71:E71)</f>
        <v>0</v>
      </c>
    </row>
    <row r="73" spans="1:7" ht="15" customHeight="1" x14ac:dyDescent="0.3">
      <c r="C73" s="47"/>
    </row>
    <row r="74" spans="1:7" ht="15" customHeight="1" x14ac:dyDescent="0.3">
      <c r="B74" s="47"/>
    </row>
  </sheetData>
  <mergeCells count="9">
    <mergeCell ref="G6:G7"/>
    <mergeCell ref="A8:G8"/>
    <mergeCell ref="A38:G38"/>
    <mergeCell ref="A39:G39"/>
    <mergeCell ref="A54:G54"/>
    <mergeCell ref="B6:D6"/>
    <mergeCell ref="E6:E7"/>
    <mergeCell ref="F6:F7"/>
    <mergeCell ref="A6:A7"/>
  </mergeCells>
  <pageMargins left="0.59055118110236227" right="0.39370078740157483" top="0.39370078740157483" bottom="0.39370078740157483" header="0.19685039370078741" footer="0.19685039370078741"/>
  <pageSetup scale="61" firstPageNumber="0" fitToHeight="0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A1:I184"/>
  <sheetViews>
    <sheetView showOutlineSymbols="0" topLeftCell="A2" workbookViewId="0">
      <pane ySplit="7" topLeftCell="A181" activePane="bottomLeft" state="frozen"/>
      <selection activeCell="A2" sqref="A2"/>
      <selection pane="bottomLeft" activeCell="A6" sqref="A6"/>
    </sheetView>
  </sheetViews>
  <sheetFormatPr defaultColWidth="14.125" defaultRowHeight="15" customHeight="1" x14ac:dyDescent="0.3"/>
  <cols>
    <col min="1" max="1" width="12" style="3" customWidth="1"/>
    <col min="2" max="2" width="29.875" style="3" customWidth="1"/>
    <col min="3" max="3" width="42.375" style="3" customWidth="1"/>
    <col min="4" max="7" width="13.875" style="3" customWidth="1"/>
    <col min="8" max="8" width="13.875" style="4" customWidth="1"/>
    <col min="9" max="9" width="11.875" style="3" customWidth="1"/>
    <col min="10" max="16384" width="14.125" style="3"/>
  </cols>
  <sheetData>
    <row r="1" spans="1:9" ht="15" customHeight="1" x14ac:dyDescent="0.2">
      <c r="H1" s="13" t="s">
        <v>49</v>
      </c>
    </row>
    <row r="2" spans="1:9" ht="15" customHeight="1" x14ac:dyDescent="0.2">
      <c r="H2" s="14"/>
      <c r="I2" s="42" t="s">
        <v>147</v>
      </c>
    </row>
    <row r="3" spans="1:9" ht="15" customHeight="1" x14ac:dyDescent="0.2">
      <c r="H3" s="14"/>
      <c r="I3" s="43" t="s">
        <v>148</v>
      </c>
    </row>
    <row r="4" spans="1:9" ht="15" customHeight="1" x14ac:dyDescent="0.2">
      <c r="I4" s="44" t="s">
        <v>149</v>
      </c>
    </row>
    <row r="5" spans="1:9" ht="15" customHeight="1" x14ac:dyDescent="0.2">
      <c r="I5" s="39"/>
    </row>
    <row r="6" spans="1:9" ht="15" customHeight="1" x14ac:dyDescent="0.3">
      <c r="A6" s="15" t="s">
        <v>151</v>
      </c>
      <c r="B6" s="15"/>
      <c r="C6" s="15"/>
    </row>
    <row r="7" spans="1:9" s="1" customFormat="1" ht="15.75" customHeight="1" x14ac:dyDescent="0.2">
      <c r="A7" s="67" t="s">
        <v>48</v>
      </c>
      <c r="B7" s="68"/>
      <c r="C7" s="69"/>
      <c r="D7" s="56" t="s">
        <v>55</v>
      </c>
      <c r="E7" s="56"/>
      <c r="F7" s="56"/>
      <c r="G7" s="56" t="s">
        <v>56</v>
      </c>
      <c r="H7" s="56" t="s">
        <v>54</v>
      </c>
      <c r="I7" s="56" t="s">
        <v>135</v>
      </c>
    </row>
    <row r="8" spans="1:9" s="1" customFormat="1" ht="51.75" customHeight="1" x14ac:dyDescent="0.2">
      <c r="A8" s="70"/>
      <c r="B8" s="71"/>
      <c r="C8" s="72"/>
      <c r="D8" s="6" t="s">
        <v>57</v>
      </c>
      <c r="E8" s="6" t="s">
        <v>59</v>
      </c>
      <c r="F8" s="6" t="s">
        <v>58</v>
      </c>
      <c r="G8" s="56"/>
      <c r="H8" s="56"/>
      <c r="I8" s="56"/>
    </row>
    <row r="9" spans="1:9" s="4" customFormat="1" ht="15.75" customHeight="1" x14ac:dyDescent="0.25">
      <c r="A9" s="74" t="s">
        <v>36</v>
      </c>
      <c r="B9" s="75"/>
      <c r="C9" s="75"/>
      <c r="D9" s="75"/>
      <c r="E9" s="75"/>
      <c r="F9" s="75"/>
      <c r="G9" s="75"/>
      <c r="H9" s="75"/>
      <c r="I9" s="75"/>
    </row>
    <row r="10" spans="1:9" s="4" customFormat="1" ht="9.75" customHeight="1" x14ac:dyDescent="0.25">
      <c r="A10" s="28"/>
      <c r="B10" s="28"/>
      <c r="C10" s="28"/>
      <c r="D10" s="28"/>
      <c r="E10" s="28"/>
      <c r="F10" s="28"/>
      <c r="G10" s="28"/>
      <c r="H10" s="28"/>
    </row>
    <row r="11" spans="1:9" ht="15" customHeight="1" x14ac:dyDescent="0.2">
      <c r="A11" s="76" t="s">
        <v>37</v>
      </c>
      <c r="B11" s="76"/>
      <c r="C11" s="76"/>
      <c r="D11" s="31">
        <v>4220047</v>
      </c>
      <c r="E11" s="31"/>
      <c r="F11" s="31"/>
      <c r="G11" s="31">
        <v>23735</v>
      </c>
      <c r="H11" s="34">
        <f>SUM(D11:G11)</f>
        <v>4243782</v>
      </c>
      <c r="I11" s="33">
        <f>H11*100/$H$20</f>
        <v>4.5207691650831086</v>
      </c>
    </row>
    <row r="12" spans="1:9" ht="15" customHeight="1" x14ac:dyDescent="0.2">
      <c r="A12" s="77" t="s">
        <v>38</v>
      </c>
      <c r="B12" s="78"/>
      <c r="C12" s="79"/>
      <c r="D12" s="31">
        <v>870587</v>
      </c>
      <c r="E12" s="31">
        <v>358257</v>
      </c>
      <c r="F12" s="31"/>
      <c r="G12" s="31"/>
      <c r="H12" s="34">
        <f t="shared" ref="H12:H19" si="0">SUM(D12:G12)</f>
        <v>1228844</v>
      </c>
      <c r="I12" s="33">
        <f t="shared" ref="I12:I19" si="1">H12*100/$H$20</f>
        <v>1.3090493488820556</v>
      </c>
    </row>
    <row r="13" spans="1:9" ht="15" customHeight="1" x14ac:dyDescent="0.2">
      <c r="A13" s="77" t="s">
        <v>39</v>
      </c>
      <c r="B13" s="78"/>
      <c r="C13" s="79"/>
      <c r="D13" s="31">
        <v>7629875</v>
      </c>
      <c r="E13" s="31">
        <v>5064760</v>
      </c>
      <c r="F13" s="31"/>
      <c r="G13" s="31">
        <v>1883898</v>
      </c>
      <c r="H13" s="34">
        <f t="shared" si="0"/>
        <v>14578533</v>
      </c>
      <c r="I13" s="33">
        <f t="shared" si="1"/>
        <v>15.530058438097562</v>
      </c>
    </row>
    <row r="14" spans="1:9" ht="15" customHeight="1" x14ac:dyDescent="0.2">
      <c r="A14" s="77" t="s">
        <v>40</v>
      </c>
      <c r="B14" s="78"/>
      <c r="C14" s="79"/>
      <c r="D14" s="31">
        <v>205012</v>
      </c>
      <c r="E14" s="31">
        <v>46377</v>
      </c>
      <c r="F14" s="31">
        <v>1104967</v>
      </c>
      <c r="G14" s="31"/>
      <c r="H14" s="34">
        <f t="shared" si="0"/>
        <v>1356356</v>
      </c>
      <c r="I14" s="33">
        <f t="shared" si="1"/>
        <v>1.4448839223304744</v>
      </c>
    </row>
    <row r="15" spans="1:9" ht="15" customHeight="1" x14ac:dyDescent="0.2">
      <c r="A15" s="77" t="s">
        <v>41</v>
      </c>
      <c r="B15" s="78"/>
      <c r="C15" s="79"/>
      <c r="D15" s="31">
        <v>7778158</v>
      </c>
      <c r="E15" s="31">
        <v>100000</v>
      </c>
      <c r="F15" s="31"/>
      <c r="G15" s="31"/>
      <c r="H15" s="34">
        <f t="shared" si="0"/>
        <v>7878158</v>
      </c>
      <c r="I15" s="33">
        <f t="shared" si="1"/>
        <v>8.3923570447428304</v>
      </c>
    </row>
    <row r="16" spans="1:9" ht="15" customHeight="1" x14ac:dyDescent="0.2">
      <c r="A16" s="77" t="s">
        <v>42</v>
      </c>
      <c r="B16" s="78"/>
      <c r="C16" s="79"/>
      <c r="D16" s="31">
        <v>50030</v>
      </c>
      <c r="E16" s="31"/>
      <c r="F16" s="31"/>
      <c r="G16" s="31"/>
      <c r="H16" s="34">
        <f t="shared" si="0"/>
        <v>50030</v>
      </c>
      <c r="I16" s="33">
        <f t="shared" si="1"/>
        <v>5.3295405213818224E-2</v>
      </c>
    </row>
    <row r="17" spans="1:9" ht="15" customHeight="1" x14ac:dyDescent="0.2">
      <c r="A17" s="77" t="s">
        <v>43</v>
      </c>
      <c r="B17" s="78"/>
      <c r="C17" s="79"/>
      <c r="D17" s="31">
        <v>3635732</v>
      </c>
      <c r="E17" s="31">
        <v>391935</v>
      </c>
      <c r="F17" s="31"/>
      <c r="G17" s="31">
        <v>52347</v>
      </c>
      <c r="H17" s="34">
        <f t="shared" si="0"/>
        <v>4080014</v>
      </c>
      <c r="I17" s="33">
        <f t="shared" si="1"/>
        <v>4.3463122008405231</v>
      </c>
    </row>
    <row r="18" spans="1:9" ht="15" customHeight="1" x14ac:dyDescent="0.2">
      <c r="A18" s="77" t="s">
        <v>44</v>
      </c>
      <c r="B18" s="78"/>
      <c r="C18" s="79"/>
      <c r="D18" s="31">
        <v>22888334</v>
      </c>
      <c r="E18" s="31">
        <v>7317911</v>
      </c>
      <c r="F18" s="31"/>
      <c r="G18" s="31">
        <v>17692193</v>
      </c>
      <c r="H18" s="34">
        <f t="shared" si="0"/>
        <v>47898438</v>
      </c>
      <c r="I18" s="33">
        <f t="shared" si="1"/>
        <v>51.024718415329779</v>
      </c>
    </row>
    <row r="19" spans="1:9" ht="15" customHeight="1" x14ac:dyDescent="0.2">
      <c r="A19" s="77" t="s">
        <v>45</v>
      </c>
      <c r="B19" s="78"/>
      <c r="C19" s="79"/>
      <c r="D19" s="31">
        <v>10646308</v>
      </c>
      <c r="E19" s="31">
        <v>871959</v>
      </c>
      <c r="F19" s="31"/>
      <c r="G19" s="31">
        <v>1040586</v>
      </c>
      <c r="H19" s="34">
        <f t="shared" si="0"/>
        <v>12558853</v>
      </c>
      <c r="I19" s="33">
        <f t="shared" si="1"/>
        <v>13.378556059479845</v>
      </c>
    </row>
    <row r="20" spans="1:9" s="2" customFormat="1" ht="15" customHeight="1" x14ac:dyDescent="0.3">
      <c r="A20" s="82" t="s">
        <v>32</v>
      </c>
      <c r="B20" s="83"/>
      <c r="C20" s="84"/>
      <c r="D20" s="55">
        <f>SUM(D11:D19)</f>
        <v>57924083</v>
      </c>
      <c r="E20" s="55">
        <f>SUM(E11:E19)</f>
        <v>14151199</v>
      </c>
      <c r="F20" s="55">
        <f t="shared" ref="F20:H20" si="2">SUM(F11:F19)</f>
        <v>1104967</v>
      </c>
      <c r="G20" s="55">
        <f t="shared" si="2"/>
        <v>20692759</v>
      </c>
      <c r="H20" s="55">
        <f t="shared" si="2"/>
        <v>93873008</v>
      </c>
      <c r="I20" s="55">
        <f>H20*100/$H$20</f>
        <v>100</v>
      </c>
    </row>
    <row r="21" spans="1:9" ht="15.75" customHeight="1" x14ac:dyDescent="0.3">
      <c r="A21" s="73" t="s">
        <v>134</v>
      </c>
      <c r="B21" s="73"/>
      <c r="C21" s="73"/>
      <c r="D21" s="73"/>
      <c r="E21" s="73"/>
      <c r="F21" s="73"/>
      <c r="G21" s="73"/>
      <c r="H21" s="73"/>
    </row>
    <row r="22" spans="1:9" ht="15.75" customHeight="1" x14ac:dyDescent="0.3">
      <c r="A22" s="80" t="s">
        <v>37</v>
      </c>
      <c r="B22" s="80" t="s">
        <v>63</v>
      </c>
      <c r="C22" s="26" t="s">
        <v>15</v>
      </c>
      <c r="D22" s="49">
        <v>1819813</v>
      </c>
      <c r="E22" s="49">
        <v>0</v>
      </c>
      <c r="F22" s="49">
        <v>0</v>
      </c>
      <c r="G22" s="49">
        <v>0</v>
      </c>
      <c r="H22" s="50">
        <v>1819813</v>
      </c>
      <c r="I22" s="51">
        <f>H22*100/$H$184</f>
        <v>1.9385902708050007</v>
      </c>
    </row>
    <row r="23" spans="1:9" ht="15.75" customHeight="1" x14ac:dyDescent="0.3">
      <c r="A23" s="80"/>
      <c r="B23" s="80"/>
      <c r="C23" s="26" t="s">
        <v>16</v>
      </c>
      <c r="D23" s="49">
        <v>124547</v>
      </c>
      <c r="E23" s="49">
        <v>0</v>
      </c>
      <c r="F23" s="49">
        <v>0</v>
      </c>
      <c r="G23" s="49">
        <v>0</v>
      </c>
      <c r="H23" s="50">
        <v>124547</v>
      </c>
      <c r="I23" s="51">
        <f t="shared" ref="I23:I86" si="3">H23*100/$H$184</f>
        <v>0.13267605103268876</v>
      </c>
    </row>
    <row r="24" spans="1:9" ht="15.75" customHeight="1" x14ac:dyDescent="0.3">
      <c r="A24" s="80"/>
      <c r="B24" s="80"/>
      <c r="C24" s="26" t="s">
        <v>19</v>
      </c>
      <c r="D24" s="49">
        <v>16817</v>
      </c>
      <c r="E24" s="49">
        <v>0</v>
      </c>
      <c r="F24" s="49">
        <v>0</v>
      </c>
      <c r="G24" s="49">
        <v>0</v>
      </c>
      <c r="H24" s="50">
        <v>16817</v>
      </c>
      <c r="I24" s="51">
        <f t="shared" si="3"/>
        <v>1.7914627812927866E-2</v>
      </c>
    </row>
    <row r="25" spans="1:9" ht="15.75" customHeight="1" x14ac:dyDescent="0.3">
      <c r="A25" s="80"/>
      <c r="B25" s="80"/>
      <c r="C25" s="26" t="s">
        <v>20</v>
      </c>
      <c r="D25" s="49">
        <v>40393</v>
      </c>
      <c r="E25" s="49">
        <v>0</v>
      </c>
      <c r="F25" s="49">
        <v>0</v>
      </c>
      <c r="G25" s="49">
        <v>0</v>
      </c>
      <c r="H25" s="50">
        <v>40393</v>
      </c>
      <c r="I25" s="51">
        <f t="shared" si="3"/>
        <v>4.3029408410988595E-2</v>
      </c>
    </row>
    <row r="26" spans="1:9" ht="15.75" customHeight="1" x14ac:dyDescent="0.3">
      <c r="A26" s="80"/>
      <c r="B26" s="80"/>
      <c r="C26" s="26" t="s">
        <v>21</v>
      </c>
      <c r="D26" s="49">
        <v>98619</v>
      </c>
      <c r="E26" s="49">
        <v>0</v>
      </c>
      <c r="F26" s="49">
        <v>0</v>
      </c>
      <c r="G26" s="49">
        <v>0</v>
      </c>
      <c r="H26" s="50">
        <v>98619</v>
      </c>
      <c r="I26" s="51">
        <f t="shared" si="3"/>
        <v>0.10505575788090225</v>
      </c>
    </row>
    <row r="27" spans="1:9" ht="15.75" customHeight="1" x14ac:dyDescent="0.3">
      <c r="A27" s="80"/>
      <c r="B27" s="80" t="s">
        <v>64</v>
      </c>
      <c r="C27" s="80"/>
      <c r="D27" s="49">
        <v>2100189</v>
      </c>
      <c r="E27" s="49">
        <v>0</v>
      </c>
      <c r="F27" s="49">
        <v>0</v>
      </c>
      <c r="G27" s="49">
        <v>0</v>
      </c>
      <c r="H27" s="50">
        <v>2100189</v>
      </c>
      <c r="I27" s="51">
        <f t="shared" si="3"/>
        <v>2.237266115942508</v>
      </c>
    </row>
    <row r="28" spans="1:9" ht="15.75" customHeight="1" x14ac:dyDescent="0.3">
      <c r="A28" s="80"/>
      <c r="B28" s="80" t="s">
        <v>65</v>
      </c>
      <c r="C28" s="26" t="s">
        <v>15</v>
      </c>
      <c r="D28" s="49">
        <v>1161464</v>
      </c>
      <c r="E28" s="49">
        <v>0</v>
      </c>
      <c r="F28" s="49">
        <v>0</v>
      </c>
      <c r="G28" s="49">
        <v>23588</v>
      </c>
      <c r="H28" s="50">
        <v>1185052</v>
      </c>
      <c r="I28" s="51">
        <f t="shared" si="3"/>
        <v>1.2623990913341139</v>
      </c>
    </row>
    <row r="29" spans="1:9" ht="15.75" customHeight="1" x14ac:dyDescent="0.3">
      <c r="A29" s="80"/>
      <c r="B29" s="80"/>
      <c r="C29" s="26" t="s">
        <v>16</v>
      </c>
      <c r="D29" s="49">
        <v>16994</v>
      </c>
      <c r="E29" s="49">
        <v>0</v>
      </c>
      <c r="F29" s="49">
        <v>0</v>
      </c>
      <c r="G29" s="49">
        <v>0</v>
      </c>
      <c r="H29" s="50">
        <v>16994</v>
      </c>
      <c r="I29" s="51">
        <f t="shared" si="3"/>
        <v>1.8103180415823046E-2</v>
      </c>
    </row>
    <row r="30" spans="1:9" ht="15.75" customHeight="1" x14ac:dyDescent="0.3">
      <c r="A30" s="80"/>
      <c r="B30" s="80"/>
      <c r="C30" s="26" t="s">
        <v>19</v>
      </c>
      <c r="D30" s="49">
        <v>11400</v>
      </c>
      <c r="E30" s="49">
        <v>0</v>
      </c>
      <c r="F30" s="49">
        <v>0</v>
      </c>
      <c r="G30" s="49">
        <v>0</v>
      </c>
      <c r="H30" s="50">
        <v>11400</v>
      </c>
      <c r="I30" s="51">
        <f t="shared" si="3"/>
        <v>1.2144065949181047E-2</v>
      </c>
    </row>
    <row r="31" spans="1:9" ht="15.75" customHeight="1" x14ac:dyDescent="0.3">
      <c r="A31" s="80"/>
      <c r="B31" s="80"/>
      <c r="C31" s="26" t="s">
        <v>21</v>
      </c>
      <c r="D31" s="49">
        <v>0</v>
      </c>
      <c r="E31" s="49">
        <v>0</v>
      </c>
      <c r="F31" s="49">
        <v>0</v>
      </c>
      <c r="G31" s="49">
        <v>147</v>
      </c>
      <c r="H31" s="50">
        <v>147</v>
      </c>
      <c r="I31" s="51">
        <f t="shared" si="3"/>
        <v>1.5659453460786085E-4</v>
      </c>
    </row>
    <row r="32" spans="1:9" ht="15.75" customHeight="1" x14ac:dyDescent="0.3">
      <c r="A32" s="80"/>
      <c r="B32" s="80" t="s">
        <v>66</v>
      </c>
      <c r="C32" s="80"/>
      <c r="D32" s="49">
        <v>1189858</v>
      </c>
      <c r="E32" s="49">
        <v>0</v>
      </c>
      <c r="F32" s="49">
        <v>0</v>
      </c>
      <c r="G32" s="49">
        <v>23735</v>
      </c>
      <c r="H32" s="50">
        <v>1213593</v>
      </c>
      <c r="I32" s="51">
        <f t="shared" si="3"/>
        <v>1.2928029322337258</v>
      </c>
    </row>
    <row r="33" spans="1:9" ht="15.75" customHeight="1" x14ac:dyDescent="0.3">
      <c r="A33" s="80"/>
      <c r="B33" s="80" t="s">
        <v>67</v>
      </c>
      <c r="C33" s="26" t="s">
        <v>16</v>
      </c>
      <c r="D33" s="49">
        <v>30000</v>
      </c>
      <c r="E33" s="49">
        <v>0</v>
      </c>
      <c r="F33" s="49">
        <v>0</v>
      </c>
      <c r="G33" s="49">
        <v>0</v>
      </c>
      <c r="H33" s="50">
        <v>30000</v>
      </c>
      <c r="I33" s="51">
        <f t="shared" si="3"/>
        <v>3.1958068287318543E-2</v>
      </c>
    </row>
    <row r="34" spans="1:9" ht="15.75" customHeight="1" x14ac:dyDescent="0.3">
      <c r="A34" s="80"/>
      <c r="B34" s="80"/>
      <c r="C34" s="26" t="s">
        <v>18</v>
      </c>
      <c r="D34" s="49">
        <v>900000</v>
      </c>
      <c r="E34" s="49">
        <v>0</v>
      </c>
      <c r="F34" s="49">
        <v>0</v>
      </c>
      <c r="G34" s="49">
        <v>0</v>
      </c>
      <c r="H34" s="50">
        <v>900000</v>
      </c>
      <c r="I34" s="51">
        <f t="shared" si="3"/>
        <v>0.95874204861955636</v>
      </c>
    </row>
    <row r="35" spans="1:9" ht="15.75" customHeight="1" x14ac:dyDescent="0.3">
      <c r="A35" s="80"/>
      <c r="B35" s="80" t="s">
        <v>68</v>
      </c>
      <c r="C35" s="80"/>
      <c r="D35" s="49">
        <v>930000</v>
      </c>
      <c r="E35" s="49">
        <v>0</v>
      </c>
      <c r="F35" s="49">
        <v>0</v>
      </c>
      <c r="G35" s="49">
        <v>0</v>
      </c>
      <c r="H35" s="50">
        <v>930000</v>
      </c>
      <c r="I35" s="51">
        <f t="shared" si="3"/>
        <v>0.99070011690687487</v>
      </c>
    </row>
    <row r="36" spans="1:9" s="4" customFormat="1" ht="15.75" customHeight="1" x14ac:dyDescent="0.3">
      <c r="A36" s="81" t="s">
        <v>69</v>
      </c>
      <c r="B36" s="81"/>
      <c r="C36" s="81"/>
      <c r="D36" s="52">
        <v>4220047</v>
      </c>
      <c r="E36" s="52">
        <v>0</v>
      </c>
      <c r="F36" s="52">
        <v>0</v>
      </c>
      <c r="G36" s="52">
        <v>23735</v>
      </c>
      <c r="H36" s="53">
        <v>4243782</v>
      </c>
      <c r="I36" s="54">
        <f t="shared" si="3"/>
        <v>4.5207691650831086</v>
      </c>
    </row>
    <row r="37" spans="1:9" ht="15.75" customHeight="1" x14ac:dyDescent="0.3">
      <c r="A37" s="80" t="s">
        <v>38</v>
      </c>
      <c r="B37" s="80" t="s">
        <v>70</v>
      </c>
      <c r="C37" s="26" t="s">
        <v>15</v>
      </c>
      <c r="D37" s="49">
        <v>588317</v>
      </c>
      <c r="E37" s="49">
        <v>0</v>
      </c>
      <c r="F37" s="49">
        <v>0</v>
      </c>
      <c r="G37" s="49">
        <v>0</v>
      </c>
      <c r="H37" s="50">
        <v>588317</v>
      </c>
      <c r="I37" s="51">
        <f t="shared" si="3"/>
        <v>0.62671582868634612</v>
      </c>
    </row>
    <row r="38" spans="1:9" ht="15.75" customHeight="1" x14ac:dyDescent="0.3">
      <c r="A38" s="80"/>
      <c r="B38" s="80"/>
      <c r="C38" s="26" t="s">
        <v>16</v>
      </c>
      <c r="D38" s="49">
        <v>139225</v>
      </c>
      <c r="E38" s="49">
        <v>0</v>
      </c>
      <c r="F38" s="49">
        <v>0</v>
      </c>
      <c r="G38" s="49">
        <v>0</v>
      </c>
      <c r="H38" s="50">
        <v>139225</v>
      </c>
      <c r="I38" s="51">
        <f t="shared" si="3"/>
        <v>0.14831206857673082</v>
      </c>
    </row>
    <row r="39" spans="1:9" ht="15.75" customHeight="1" x14ac:dyDescent="0.3">
      <c r="A39" s="80"/>
      <c r="B39" s="80"/>
      <c r="C39" s="26" t="s">
        <v>19</v>
      </c>
      <c r="D39" s="49">
        <v>2900</v>
      </c>
      <c r="E39" s="49">
        <v>0</v>
      </c>
      <c r="F39" s="49">
        <v>0</v>
      </c>
      <c r="G39" s="49">
        <v>0</v>
      </c>
      <c r="H39" s="50">
        <v>2900</v>
      </c>
      <c r="I39" s="51">
        <f t="shared" si="3"/>
        <v>3.0892799344407924E-3</v>
      </c>
    </row>
    <row r="40" spans="1:9" ht="15.75" customHeight="1" x14ac:dyDescent="0.3">
      <c r="A40" s="80"/>
      <c r="B40" s="80" t="s">
        <v>71</v>
      </c>
      <c r="C40" s="80"/>
      <c r="D40" s="49">
        <v>730442</v>
      </c>
      <c r="E40" s="49">
        <v>0</v>
      </c>
      <c r="F40" s="49">
        <v>0</v>
      </c>
      <c r="G40" s="49">
        <v>0</v>
      </c>
      <c r="H40" s="50">
        <v>730442</v>
      </c>
      <c r="I40" s="51">
        <f t="shared" si="3"/>
        <v>0.77811717719751772</v>
      </c>
    </row>
    <row r="41" spans="1:9" ht="15.75" customHeight="1" x14ac:dyDescent="0.3">
      <c r="A41" s="80"/>
      <c r="B41" s="80" t="s">
        <v>72</v>
      </c>
      <c r="C41" s="26" t="s">
        <v>15</v>
      </c>
      <c r="D41" s="49">
        <v>0</v>
      </c>
      <c r="E41" s="49">
        <v>27715</v>
      </c>
      <c r="F41" s="49">
        <v>0</v>
      </c>
      <c r="G41" s="49">
        <v>0</v>
      </c>
      <c r="H41" s="50">
        <v>27715</v>
      </c>
      <c r="I41" s="51">
        <f t="shared" si="3"/>
        <v>2.9523928752767784E-2</v>
      </c>
    </row>
    <row r="42" spans="1:9" ht="15.75" customHeight="1" x14ac:dyDescent="0.3">
      <c r="A42" s="80"/>
      <c r="B42" s="80"/>
      <c r="C42" s="26" t="s">
        <v>16</v>
      </c>
      <c r="D42" s="49">
        <v>7650</v>
      </c>
      <c r="E42" s="49">
        <v>64986</v>
      </c>
      <c r="F42" s="49">
        <v>0</v>
      </c>
      <c r="G42" s="49">
        <v>0</v>
      </c>
      <c r="H42" s="50">
        <v>72636</v>
      </c>
      <c r="I42" s="51">
        <f t="shared" si="3"/>
        <v>7.737687493725566E-2</v>
      </c>
    </row>
    <row r="43" spans="1:9" ht="15.75" customHeight="1" x14ac:dyDescent="0.3">
      <c r="A43" s="80"/>
      <c r="B43" s="80"/>
      <c r="C43" s="26" t="s">
        <v>19</v>
      </c>
      <c r="D43" s="49">
        <v>129495</v>
      </c>
      <c r="E43" s="49">
        <v>265556</v>
      </c>
      <c r="F43" s="49">
        <v>0</v>
      </c>
      <c r="G43" s="49">
        <v>0</v>
      </c>
      <c r="H43" s="50">
        <v>395051</v>
      </c>
      <c r="I43" s="51">
        <f t="shared" si="3"/>
        <v>0.42083556116578263</v>
      </c>
    </row>
    <row r="44" spans="1:9" ht="15.75" customHeight="1" x14ac:dyDescent="0.3">
      <c r="A44" s="80"/>
      <c r="B44" s="80"/>
      <c r="C44" s="26" t="s">
        <v>21</v>
      </c>
      <c r="D44" s="49">
        <v>3000</v>
      </c>
      <c r="E44" s="49">
        <v>0</v>
      </c>
      <c r="F44" s="49">
        <v>0</v>
      </c>
      <c r="G44" s="49">
        <v>0</v>
      </c>
      <c r="H44" s="50">
        <v>3000</v>
      </c>
      <c r="I44" s="51">
        <f t="shared" si="3"/>
        <v>3.1958068287318542E-3</v>
      </c>
    </row>
    <row r="45" spans="1:9" ht="15.75" customHeight="1" x14ac:dyDescent="0.3">
      <c r="A45" s="80"/>
      <c r="B45" s="80" t="s">
        <v>73</v>
      </c>
      <c r="C45" s="80"/>
      <c r="D45" s="49">
        <v>140145</v>
      </c>
      <c r="E45" s="49">
        <v>358257</v>
      </c>
      <c r="F45" s="49">
        <v>0</v>
      </c>
      <c r="G45" s="49">
        <v>0</v>
      </c>
      <c r="H45" s="50">
        <v>498402</v>
      </c>
      <c r="I45" s="51">
        <f t="shared" si="3"/>
        <v>0.53093217168453788</v>
      </c>
    </row>
    <row r="46" spans="1:9" s="4" customFormat="1" ht="15.75" customHeight="1" x14ac:dyDescent="0.3">
      <c r="A46" s="81" t="s">
        <v>74</v>
      </c>
      <c r="B46" s="81"/>
      <c r="C46" s="81"/>
      <c r="D46" s="52">
        <v>870587</v>
      </c>
      <c r="E46" s="52">
        <v>358257</v>
      </c>
      <c r="F46" s="52">
        <v>0</v>
      </c>
      <c r="G46" s="52">
        <v>0</v>
      </c>
      <c r="H46" s="53">
        <v>1228844</v>
      </c>
      <c r="I46" s="54">
        <f t="shared" si="3"/>
        <v>1.3090493488820556</v>
      </c>
    </row>
    <row r="47" spans="1:9" ht="15.75" customHeight="1" x14ac:dyDescent="0.3">
      <c r="A47" s="80" t="s">
        <v>39</v>
      </c>
      <c r="B47" s="80" t="s">
        <v>75</v>
      </c>
      <c r="C47" s="26" t="s">
        <v>15</v>
      </c>
      <c r="D47" s="49">
        <v>434568</v>
      </c>
      <c r="E47" s="49">
        <v>121000</v>
      </c>
      <c r="F47" s="49">
        <v>0</v>
      </c>
      <c r="G47" s="49">
        <v>0</v>
      </c>
      <c r="H47" s="50">
        <v>555568</v>
      </c>
      <c r="I47" s="51">
        <f t="shared" si="3"/>
        <v>0.59182933607496635</v>
      </c>
    </row>
    <row r="48" spans="1:9" ht="15.75" customHeight="1" x14ac:dyDescent="0.3">
      <c r="A48" s="80"/>
      <c r="B48" s="80"/>
      <c r="C48" s="26" t="s">
        <v>16</v>
      </c>
      <c r="D48" s="49">
        <v>224787</v>
      </c>
      <c r="E48" s="49">
        <v>200</v>
      </c>
      <c r="F48" s="49">
        <v>0</v>
      </c>
      <c r="G48" s="49">
        <v>0</v>
      </c>
      <c r="H48" s="50">
        <v>224987</v>
      </c>
      <c r="I48" s="51">
        <f t="shared" si="3"/>
        <v>0.23967166365863124</v>
      </c>
    </row>
    <row r="49" spans="1:9" ht="15.75" customHeight="1" x14ac:dyDescent="0.3">
      <c r="A49" s="80"/>
      <c r="B49" s="80"/>
      <c r="C49" s="26" t="s">
        <v>17</v>
      </c>
      <c r="D49" s="49">
        <v>22400</v>
      </c>
      <c r="E49" s="49">
        <v>0</v>
      </c>
      <c r="F49" s="49">
        <v>0</v>
      </c>
      <c r="G49" s="49">
        <v>0</v>
      </c>
      <c r="H49" s="50">
        <v>22400</v>
      </c>
      <c r="I49" s="51">
        <f t="shared" si="3"/>
        <v>2.3862024321197845E-2</v>
      </c>
    </row>
    <row r="50" spans="1:9" ht="15.75" customHeight="1" x14ac:dyDescent="0.3">
      <c r="A50" s="80"/>
      <c r="B50" s="80"/>
      <c r="C50" s="26" t="s">
        <v>19</v>
      </c>
      <c r="D50" s="49">
        <v>850</v>
      </c>
      <c r="E50" s="49">
        <v>0</v>
      </c>
      <c r="F50" s="49">
        <v>0</v>
      </c>
      <c r="G50" s="49">
        <v>0</v>
      </c>
      <c r="H50" s="50">
        <v>850</v>
      </c>
      <c r="I50" s="51">
        <f t="shared" si="3"/>
        <v>9.0547860147402546E-4</v>
      </c>
    </row>
    <row r="51" spans="1:9" ht="15.75" customHeight="1" x14ac:dyDescent="0.3">
      <c r="A51" s="80"/>
      <c r="B51" s="80"/>
      <c r="C51" s="26" t="s">
        <v>20</v>
      </c>
      <c r="D51" s="49">
        <v>125</v>
      </c>
      <c r="E51" s="49">
        <v>0</v>
      </c>
      <c r="F51" s="49">
        <v>0</v>
      </c>
      <c r="G51" s="49">
        <v>0</v>
      </c>
      <c r="H51" s="50">
        <v>125</v>
      </c>
      <c r="I51" s="51">
        <f t="shared" si="3"/>
        <v>1.3315861786382727E-4</v>
      </c>
    </row>
    <row r="52" spans="1:9" ht="15.75" customHeight="1" x14ac:dyDescent="0.3">
      <c r="A52" s="80"/>
      <c r="B52" s="80"/>
      <c r="C52" s="26" t="s">
        <v>21</v>
      </c>
      <c r="D52" s="49">
        <v>1750</v>
      </c>
      <c r="E52" s="49">
        <v>0</v>
      </c>
      <c r="F52" s="49">
        <v>0</v>
      </c>
      <c r="G52" s="49">
        <v>0</v>
      </c>
      <c r="H52" s="50">
        <v>1750</v>
      </c>
      <c r="I52" s="51">
        <f t="shared" si="3"/>
        <v>1.8642206500935818E-3</v>
      </c>
    </row>
    <row r="53" spans="1:9" ht="15.75" customHeight="1" x14ac:dyDescent="0.3">
      <c r="A53" s="80"/>
      <c r="B53" s="80" t="s">
        <v>76</v>
      </c>
      <c r="C53" s="80"/>
      <c r="D53" s="49">
        <v>684480</v>
      </c>
      <c r="E53" s="49">
        <v>121200</v>
      </c>
      <c r="F53" s="49">
        <v>0</v>
      </c>
      <c r="G53" s="49">
        <v>0</v>
      </c>
      <c r="H53" s="50">
        <v>805680</v>
      </c>
      <c r="I53" s="51">
        <f t="shared" si="3"/>
        <v>0.85826588192422681</v>
      </c>
    </row>
    <row r="54" spans="1:9" ht="15.75" customHeight="1" x14ac:dyDescent="0.3">
      <c r="A54" s="80"/>
      <c r="B54" s="80" t="s">
        <v>77</v>
      </c>
      <c r="C54" s="26" t="s">
        <v>15</v>
      </c>
      <c r="D54" s="49">
        <v>33273</v>
      </c>
      <c r="E54" s="49">
        <v>0</v>
      </c>
      <c r="F54" s="49">
        <v>0</v>
      </c>
      <c r="G54" s="49">
        <v>0</v>
      </c>
      <c r="H54" s="50">
        <v>33273</v>
      </c>
      <c r="I54" s="51">
        <f t="shared" si="3"/>
        <v>3.5444693537464995E-2</v>
      </c>
    </row>
    <row r="55" spans="1:9" ht="15.75" customHeight="1" x14ac:dyDescent="0.3">
      <c r="A55" s="80"/>
      <c r="B55" s="80"/>
      <c r="C55" s="26" t="s">
        <v>16</v>
      </c>
      <c r="D55" s="49">
        <v>247500</v>
      </c>
      <c r="E55" s="49">
        <v>10000</v>
      </c>
      <c r="F55" s="49">
        <v>0</v>
      </c>
      <c r="G55" s="49">
        <v>0</v>
      </c>
      <c r="H55" s="50">
        <v>257500</v>
      </c>
      <c r="I55" s="51">
        <f t="shared" si="3"/>
        <v>0.27430675279948419</v>
      </c>
    </row>
    <row r="56" spans="1:9" ht="15.75" customHeight="1" x14ac:dyDescent="0.3">
      <c r="A56" s="80"/>
      <c r="B56" s="80"/>
      <c r="C56" s="26" t="s">
        <v>19</v>
      </c>
      <c r="D56" s="49">
        <v>426193</v>
      </c>
      <c r="E56" s="49">
        <v>0</v>
      </c>
      <c r="F56" s="49">
        <v>0</v>
      </c>
      <c r="G56" s="49">
        <v>0</v>
      </c>
      <c r="H56" s="50">
        <v>426193</v>
      </c>
      <c r="I56" s="51">
        <f t="shared" si="3"/>
        <v>0.4540101665859051</v>
      </c>
    </row>
    <row r="57" spans="1:9" ht="15.75" customHeight="1" x14ac:dyDescent="0.3">
      <c r="A57" s="80"/>
      <c r="B57" s="80" t="s">
        <v>78</v>
      </c>
      <c r="C57" s="80"/>
      <c r="D57" s="49">
        <v>706966</v>
      </c>
      <c r="E57" s="49">
        <v>10000</v>
      </c>
      <c r="F57" s="49">
        <v>0</v>
      </c>
      <c r="G57" s="49">
        <v>0</v>
      </c>
      <c r="H57" s="50">
        <v>716966</v>
      </c>
      <c r="I57" s="51">
        <f t="shared" si="3"/>
        <v>0.76376161292285427</v>
      </c>
    </row>
    <row r="58" spans="1:9" ht="15.75" customHeight="1" x14ac:dyDescent="0.3">
      <c r="A58" s="80"/>
      <c r="B58" s="80" t="s">
        <v>79</v>
      </c>
      <c r="C58" s="26" t="s">
        <v>15</v>
      </c>
      <c r="D58" s="49">
        <v>371530</v>
      </c>
      <c r="E58" s="49">
        <v>0</v>
      </c>
      <c r="F58" s="49">
        <v>0</v>
      </c>
      <c r="G58" s="49">
        <v>0</v>
      </c>
      <c r="H58" s="50">
        <v>371530</v>
      </c>
      <c r="I58" s="51">
        <f t="shared" si="3"/>
        <v>0.39577937035958194</v>
      </c>
    </row>
    <row r="59" spans="1:9" ht="15.75" customHeight="1" x14ac:dyDescent="0.3">
      <c r="A59" s="80"/>
      <c r="B59" s="80"/>
      <c r="C59" s="26" t="s">
        <v>16</v>
      </c>
      <c r="D59" s="49">
        <v>11113</v>
      </c>
      <c r="E59" s="49">
        <v>0</v>
      </c>
      <c r="F59" s="49">
        <v>0</v>
      </c>
      <c r="G59" s="49">
        <v>0</v>
      </c>
      <c r="H59" s="50">
        <v>11113</v>
      </c>
      <c r="I59" s="51">
        <f t="shared" si="3"/>
        <v>1.1838333762565699E-2</v>
      </c>
    </row>
    <row r="60" spans="1:9" ht="15.75" customHeight="1" x14ac:dyDescent="0.3">
      <c r="A60" s="80"/>
      <c r="B60" s="80"/>
      <c r="C60" s="26" t="s">
        <v>19</v>
      </c>
      <c r="D60" s="49">
        <v>1700</v>
      </c>
      <c r="E60" s="49">
        <v>0</v>
      </c>
      <c r="F60" s="49">
        <v>0</v>
      </c>
      <c r="G60" s="49">
        <v>0</v>
      </c>
      <c r="H60" s="50">
        <v>1700</v>
      </c>
      <c r="I60" s="51">
        <f t="shared" si="3"/>
        <v>1.8109572029480509E-3</v>
      </c>
    </row>
    <row r="61" spans="1:9" ht="15.75" customHeight="1" x14ac:dyDescent="0.3">
      <c r="A61" s="80"/>
      <c r="B61" s="80" t="s">
        <v>80</v>
      </c>
      <c r="C61" s="80"/>
      <c r="D61" s="49">
        <v>384343</v>
      </c>
      <c r="E61" s="49">
        <v>0</v>
      </c>
      <c r="F61" s="49">
        <v>0</v>
      </c>
      <c r="G61" s="49">
        <v>0</v>
      </c>
      <c r="H61" s="50">
        <v>384343</v>
      </c>
      <c r="I61" s="51">
        <f t="shared" si="3"/>
        <v>0.4094286613250957</v>
      </c>
    </row>
    <row r="62" spans="1:9" ht="15.75" customHeight="1" x14ac:dyDescent="0.3">
      <c r="A62" s="80"/>
      <c r="B62" s="80" t="s">
        <v>81</v>
      </c>
      <c r="C62" s="26" t="s">
        <v>16</v>
      </c>
      <c r="D62" s="49">
        <v>666500</v>
      </c>
      <c r="E62" s="49">
        <v>0</v>
      </c>
      <c r="F62" s="49">
        <v>0</v>
      </c>
      <c r="G62" s="49">
        <v>1179377</v>
      </c>
      <c r="H62" s="50">
        <v>1845877</v>
      </c>
      <c r="I62" s="51">
        <f t="shared" si="3"/>
        <v>1.966355440533023</v>
      </c>
    </row>
    <row r="63" spans="1:9" ht="15.75" customHeight="1" x14ac:dyDescent="0.3">
      <c r="A63" s="80"/>
      <c r="B63" s="80"/>
      <c r="C63" s="26" t="s">
        <v>19</v>
      </c>
      <c r="D63" s="49">
        <v>2834188</v>
      </c>
      <c r="E63" s="49">
        <v>4597138</v>
      </c>
      <c r="F63" s="49">
        <v>0</v>
      </c>
      <c r="G63" s="49">
        <v>704521</v>
      </c>
      <c r="H63" s="50">
        <v>8135847</v>
      </c>
      <c r="I63" s="51">
        <f t="shared" si="3"/>
        <v>8.6668651333725233</v>
      </c>
    </row>
    <row r="64" spans="1:9" ht="15.75" customHeight="1" x14ac:dyDescent="0.3">
      <c r="A64" s="80"/>
      <c r="B64" s="80"/>
      <c r="C64" s="26" t="s">
        <v>22</v>
      </c>
      <c r="D64" s="49">
        <v>0</v>
      </c>
      <c r="E64" s="49">
        <v>35967</v>
      </c>
      <c r="F64" s="49">
        <v>0</v>
      </c>
      <c r="G64" s="49">
        <v>0</v>
      </c>
      <c r="H64" s="50">
        <v>35967</v>
      </c>
      <c r="I64" s="51">
        <f t="shared" si="3"/>
        <v>3.8314528069666204E-2</v>
      </c>
    </row>
    <row r="65" spans="1:9" ht="15.75" customHeight="1" x14ac:dyDescent="0.3">
      <c r="A65" s="80"/>
      <c r="B65" s="80" t="s">
        <v>82</v>
      </c>
      <c r="C65" s="80"/>
      <c r="D65" s="49">
        <v>3500688</v>
      </c>
      <c r="E65" s="49">
        <v>4633105</v>
      </c>
      <c r="F65" s="49">
        <v>0</v>
      </c>
      <c r="G65" s="49">
        <v>1883898</v>
      </c>
      <c r="H65" s="50">
        <v>10017691</v>
      </c>
      <c r="I65" s="51">
        <f t="shared" si="3"/>
        <v>10.671535101975213</v>
      </c>
    </row>
    <row r="66" spans="1:9" ht="15.75" customHeight="1" x14ac:dyDescent="0.3">
      <c r="A66" s="80"/>
      <c r="B66" s="80" t="s">
        <v>83</v>
      </c>
      <c r="C66" s="26" t="s">
        <v>15</v>
      </c>
      <c r="D66" s="49">
        <v>478881</v>
      </c>
      <c r="E66" s="49">
        <v>0</v>
      </c>
      <c r="F66" s="49">
        <v>0</v>
      </c>
      <c r="G66" s="49">
        <v>0</v>
      </c>
      <c r="H66" s="50">
        <v>478881</v>
      </c>
      <c r="I66" s="51">
        <f t="shared" si="3"/>
        <v>0.51013705664997977</v>
      </c>
    </row>
    <row r="67" spans="1:9" ht="15.75" customHeight="1" x14ac:dyDescent="0.3">
      <c r="A67" s="80"/>
      <c r="B67" s="80"/>
      <c r="C67" s="26" t="s">
        <v>16</v>
      </c>
      <c r="D67" s="49">
        <v>664240</v>
      </c>
      <c r="E67" s="49">
        <v>0</v>
      </c>
      <c r="F67" s="49">
        <v>0</v>
      </c>
      <c r="G67" s="49">
        <v>0</v>
      </c>
      <c r="H67" s="50">
        <v>664240</v>
      </c>
      <c r="I67" s="51">
        <f t="shared" si="3"/>
        <v>0.70759424263894899</v>
      </c>
    </row>
    <row r="68" spans="1:9" ht="15.75" customHeight="1" x14ac:dyDescent="0.3">
      <c r="A68" s="80"/>
      <c r="B68" s="80"/>
      <c r="C68" s="26" t="s">
        <v>19</v>
      </c>
      <c r="D68" s="49">
        <v>90500</v>
      </c>
      <c r="E68" s="49">
        <v>0</v>
      </c>
      <c r="F68" s="49">
        <v>0</v>
      </c>
      <c r="G68" s="49">
        <v>0</v>
      </c>
      <c r="H68" s="50">
        <v>90500</v>
      </c>
      <c r="I68" s="51">
        <f t="shared" si="3"/>
        <v>9.6406839333410946E-2</v>
      </c>
    </row>
    <row r="69" spans="1:9" ht="15.75" customHeight="1" x14ac:dyDescent="0.3">
      <c r="A69" s="80"/>
      <c r="B69" s="80" t="s">
        <v>84</v>
      </c>
      <c r="C69" s="80"/>
      <c r="D69" s="49">
        <v>1233621</v>
      </c>
      <c r="E69" s="49">
        <v>0</v>
      </c>
      <c r="F69" s="49">
        <v>0</v>
      </c>
      <c r="G69" s="49">
        <v>0</v>
      </c>
      <c r="H69" s="50">
        <v>1233621</v>
      </c>
      <c r="I69" s="51">
        <f t="shared" si="3"/>
        <v>1.3141381386223396</v>
      </c>
    </row>
    <row r="70" spans="1:9" ht="15.75" customHeight="1" x14ac:dyDescent="0.3">
      <c r="A70" s="80"/>
      <c r="B70" s="80" t="s">
        <v>85</v>
      </c>
      <c r="C70" s="26" t="s">
        <v>15</v>
      </c>
      <c r="D70" s="49">
        <v>352907</v>
      </c>
      <c r="E70" s="49">
        <v>54241</v>
      </c>
      <c r="F70" s="49">
        <v>0</v>
      </c>
      <c r="G70" s="49">
        <v>0</v>
      </c>
      <c r="H70" s="50">
        <v>407148</v>
      </c>
      <c r="I70" s="51">
        <f t="shared" si="3"/>
        <v>0.43372211956817236</v>
      </c>
    </row>
    <row r="71" spans="1:9" ht="15.75" customHeight="1" x14ac:dyDescent="0.3">
      <c r="A71" s="80"/>
      <c r="B71" s="80"/>
      <c r="C71" s="26" t="s">
        <v>16</v>
      </c>
      <c r="D71" s="49">
        <v>616050</v>
      </c>
      <c r="E71" s="49">
        <v>151498</v>
      </c>
      <c r="F71" s="49">
        <v>0</v>
      </c>
      <c r="G71" s="49">
        <v>0</v>
      </c>
      <c r="H71" s="50">
        <v>767548</v>
      </c>
      <c r="I71" s="51">
        <f t="shared" si="3"/>
        <v>0.81764504659315917</v>
      </c>
    </row>
    <row r="72" spans="1:9" ht="15.75" customHeight="1" x14ac:dyDescent="0.3">
      <c r="A72" s="80"/>
      <c r="B72" s="80"/>
      <c r="C72" s="26" t="s">
        <v>17</v>
      </c>
      <c r="D72" s="49">
        <v>104170</v>
      </c>
      <c r="E72" s="49">
        <v>20000</v>
      </c>
      <c r="F72" s="49">
        <v>0</v>
      </c>
      <c r="G72" s="49">
        <v>0</v>
      </c>
      <c r="H72" s="50">
        <v>124170</v>
      </c>
      <c r="I72" s="51">
        <f t="shared" si="3"/>
        <v>0.13227444464121146</v>
      </c>
    </row>
    <row r="73" spans="1:9" ht="15.75" customHeight="1" x14ac:dyDescent="0.3">
      <c r="A73" s="80"/>
      <c r="B73" s="80"/>
      <c r="C73" s="26" t="s">
        <v>19</v>
      </c>
      <c r="D73" s="49">
        <v>11650</v>
      </c>
      <c r="E73" s="49">
        <v>74400</v>
      </c>
      <c r="F73" s="49">
        <v>0</v>
      </c>
      <c r="G73" s="49">
        <v>0</v>
      </c>
      <c r="H73" s="50">
        <v>86050</v>
      </c>
      <c r="I73" s="51">
        <f t="shared" si="3"/>
        <v>9.1666392537458688E-2</v>
      </c>
    </row>
    <row r="74" spans="1:9" ht="15.75" customHeight="1" x14ac:dyDescent="0.3">
      <c r="A74" s="80"/>
      <c r="B74" s="80"/>
      <c r="C74" s="26" t="s">
        <v>21</v>
      </c>
      <c r="D74" s="49">
        <v>35000</v>
      </c>
      <c r="E74" s="49">
        <v>316</v>
      </c>
      <c r="F74" s="49">
        <v>0</v>
      </c>
      <c r="G74" s="49">
        <v>0</v>
      </c>
      <c r="H74" s="50">
        <v>35316</v>
      </c>
      <c r="I74" s="51">
        <f t="shared" si="3"/>
        <v>3.7621037987831389E-2</v>
      </c>
    </row>
    <row r="75" spans="1:9" ht="15.75" customHeight="1" x14ac:dyDescent="0.3">
      <c r="A75" s="80"/>
      <c r="B75" s="80" t="s">
        <v>86</v>
      </c>
      <c r="C75" s="80"/>
      <c r="D75" s="49">
        <v>1119777</v>
      </c>
      <c r="E75" s="49">
        <v>300455</v>
      </c>
      <c r="F75" s="49">
        <v>0</v>
      </c>
      <c r="G75" s="49">
        <v>0</v>
      </c>
      <c r="H75" s="50">
        <v>1420232</v>
      </c>
      <c r="I75" s="51">
        <f t="shared" si="3"/>
        <v>1.5129290413278331</v>
      </c>
    </row>
    <row r="76" spans="1:9" s="4" customFormat="1" ht="15.75" customHeight="1" x14ac:dyDescent="0.3">
      <c r="A76" s="81" t="s">
        <v>87</v>
      </c>
      <c r="B76" s="81"/>
      <c r="C76" s="81"/>
      <c r="D76" s="52">
        <v>7629875</v>
      </c>
      <c r="E76" s="52">
        <v>5064760</v>
      </c>
      <c r="F76" s="52">
        <v>0</v>
      </c>
      <c r="G76" s="52">
        <v>1883898</v>
      </c>
      <c r="H76" s="53">
        <v>14578533</v>
      </c>
      <c r="I76" s="54">
        <f t="shared" si="3"/>
        <v>15.530058438097562</v>
      </c>
    </row>
    <row r="77" spans="1:9" ht="15.75" customHeight="1" x14ac:dyDescent="0.3">
      <c r="A77" s="80" t="s">
        <v>40</v>
      </c>
      <c r="B77" s="26" t="s">
        <v>88</v>
      </c>
      <c r="C77" s="26" t="s">
        <v>17</v>
      </c>
      <c r="D77" s="49">
        <v>0</v>
      </c>
      <c r="E77" s="49">
        <v>0</v>
      </c>
      <c r="F77" s="49">
        <v>30000</v>
      </c>
      <c r="G77" s="49">
        <v>0</v>
      </c>
      <c r="H77" s="50">
        <v>30000</v>
      </c>
      <c r="I77" s="51">
        <f t="shared" si="3"/>
        <v>3.1958068287318543E-2</v>
      </c>
    </row>
    <row r="78" spans="1:9" ht="15.75" customHeight="1" x14ac:dyDescent="0.3">
      <c r="A78" s="80"/>
      <c r="B78" s="80" t="s">
        <v>89</v>
      </c>
      <c r="C78" s="26" t="s">
        <v>15</v>
      </c>
      <c r="D78" s="49">
        <v>0</v>
      </c>
      <c r="E78" s="49">
        <v>8676</v>
      </c>
      <c r="F78" s="49">
        <v>0</v>
      </c>
      <c r="G78" s="49">
        <v>0</v>
      </c>
      <c r="H78" s="50">
        <v>8676</v>
      </c>
      <c r="I78" s="51">
        <f t="shared" si="3"/>
        <v>9.2422733486925233E-3</v>
      </c>
    </row>
    <row r="79" spans="1:9" ht="15.75" customHeight="1" x14ac:dyDescent="0.3">
      <c r="A79" s="80"/>
      <c r="B79" s="80"/>
      <c r="C79" s="26" t="s">
        <v>16</v>
      </c>
      <c r="D79" s="49">
        <v>0</v>
      </c>
      <c r="E79" s="49">
        <v>34701</v>
      </c>
      <c r="F79" s="49">
        <v>0</v>
      </c>
      <c r="G79" s="49">
        <v>0</v>
      </c>
      <c r="H79" s="50">
        <v>34701</v>
      </c>
      <c r="I79" s="51">
        <f t="shared" si="3"/>
        <v>3.696589758794136E-2</v>
      </c>
    </row>
    <row r="80" spans="1:9" ht="15.75" customHeight="1" x14ac:dyDescent="0.3">
      <c r="A80" s="80"/>
      <c r="B80" s="80"/>
      <c r="C80" s="26" t="s">
        <v>19</v>
      </c>
      <c r="D80" s="49">
        <v>0</v>
      </c>
      <c r="E80" s="49">
        <v>3000</v>
      </c>
      <c r="F80" s="49">
        <v>0</v>
      </c>
      <c r="G80" s="49">
        <v>0</v>
      </c>
      <c r="H80" s="50">
        <v>3000</v>
      </c>
      <c r="I80" s="51">
        <f t="shared" si="3"/>
        <v>3.1958068287318542E-3</v>
      </c>
    </row>
    <row r="81" spans="1:9" ht="15.75" customHeight="1" x14ac:dyDescent="0.3">
      <c r="A81" s="80"/>
      <c r="B81" s="80" t="s">
        <v>90</v>
      </c>
      <c r="C81" s="80"/>
      <c r="D81" s="49">
        <v>0</v>
      </c>
      <c r="E81" s="49">
        <v>46377</v>
      </c>
      <c r="F81" s="49">
        <v>0</v>
      </c>
      <c r="G81" s="49">
        <v>0</v>
      </c>
      <c r="H81" s="50">
        <v>46377</v>
      </c>
      <c r="I81" s="51">
        <f t="shared" si="3"/>
        <v>4.9403977765365738E-2</v>
      </c>
    </row>
    <row r="82" spans="1:9" ht="15.75" customHeight="1" x14ac:dyDescent="0.3">
      <c r="A82" s="80"/>
      <c r="B82" s="80" t="s">
        <v>91</v>
      </c>
      <c r="C82" s="26" t="s">
        <v>15</v>
      </c>
      <c r="D82" s="49">
        <v>109080</v>
      </c>
      <c r="E82" s="49">
        <v>0</v>
      </c>
      <c r="F82" s="49">
        <v>0</v>
      </c>
      <c r="G82" s="49">
        <v>0</v>
      </c>
      <c r="H82" s="50">
        <v>109080</v>
      </c>
      <c r="I82" s="51">
        <f t="shared" si="3"/>
        <v>0.11619953629269023</v>
      </c>
    </row>
    <row r="83" spans="1:9" ht="15.75" customHeight="1" x14ac:dyDescent="0.3">
      <c r="A83" s="80"/>
      <c r="B83" s="80"/>
      <c r="C83" s="26" t="s">
        <v>16</v>
      </c>
      <c r="D83" s="49">
        <v>90232</v>
      </c>
      <c r="E83" s="49">
        <v>0</v>
      </c>
      <c r="F83" s="49">
        <v>451442</v>
      </c>
      <c r="G83" s="49">
        <v>0</v>
      </c>
      <c r="H83" s="50">
        <v>541674</v>
      </c>
      <c r="I83" s="51">
        <f t="shared" si="3"/>
        <v>0.57702848938216622</v>
      </c>
    </row>
    <row r="84" spans="1:9" ht="15.75" customHeight="1" x14ac:dyDescent="0.3">
      <c r="A84" s="80"/>
      <c r="B84" s="80"/>
      <c r="C84" s="26" t="s">
        <v>17</v>
      </c>
      <c r="D84" s="49">
        <v>0</v>
      </c>
      <c r="E84" s="49">
        <v>0</v>
      </c>
      <c r="F84" s="49">
        <v>499500</v>
      </c>
      <c r="G84" s="49">
        <v>0</v>
      </c>
      <c r="H84" s="50">
        <v>499500</v>
      </c>
      <c r="I84" s="51">
        <f t="shared" si="3"/>
        <v>0.53210183698385372</v>
      </c>
    </row>
    <row r="85" spans="1:9" ht="15.75" customHeight="1" x14ac:dyDescent="0.3">
      <c r="A85" s="80"/>
      <c r="B85" s="80"/>
      <c r="C85" s="26" t="s">
        <v>19</v>
      </c>
      <c r="D85" s="49">
        <v>5700</v>
      </c>
      <c r="E85" s="49">
        <v>0</v>
      </c>
      <c r="F85" s="49">
        <v>124025</v>
      </c>
      <c r="G85" s="49">
        <v>0</v>
      </c>
      <c r="H85" s="50">
        <v>129725</v>
      </c>
      <c r="I85" s="51">
        <f t="shared" si="3"/>
        <v>0.13819201361907993</v>
      </c>
    </row>
    <row r="86" spans="1:9" ht="15.75" customHeight="1" x14ac:dyDescent="0.3">
      <c r="A86" s="80"/>
      <c r="B86" s="80" t="s">
        <v>92</v>
      </c>
      <c r="C86" s="80"/>
      <c r="D86" s="49">
        <v>205012</v>
      </c>
      <c r="E86" s="49">
        <v>0</v>
      </c>
      <c r="F86" s="49">
        <v>1074967</v>
      </c>
      <c r="G86" s="49">
        <v>0</v>
      </c>
      <c r="H86" s="50">
        <v>1279979</v>
      </c>
      <c r="I86" s="51">
        <f t="shared" si="3"/>
        <v>1.3635218762777901</v>
      </c>
    </row>
    <row r="87" spans="1:9" s="4" customFormat="1" ht="15.75" customHeight="1" x14ac:dyDescent="0.3">
      <c r="A87" s="81" t="s">
        <v>93</v>
      </c>
      <c r="B87" s="81"/>
      <c r="C87" s="81"/>
      <c r="D87" s="52">
        <v>205012</v>
      </c>
      <c r="E87" s="52">
        <v>46377</v>
      </c>
      <c r="F87" s="52">
        <v>1104967</v>
      </c>
      <c r="G87" s="52">
        <v>0</v>
      </c>
      <c r="H87" s="53">
        <v>1356356</v>
      </c>
      <c r="I87" s="54">
        <f t="shared" ref="I87:I150" si="4">H87*100/$H$184</f>
        <v>1.4448839223304744</v>
      </c>
    </row>
    <row r="88" spans="1:9" ht="15.75" customHeight="1" x14ac:dyDescent="0.3">
      <c r="A88" s="80" t="s">
        <v>41</v>
      </c>
      <c r="B88" s="80" t="s">
        <v>94</v>
      </c>
      <c r="C88" s="26" t="s">
        <v>16</v>
      </c>
      <c r="D88" s="49">
        <v>97800</v>
      </c>
      <c r="E88" s="49">
        <v>0</v>
      </c>
      <c r="F88" s="49">
        <v>0</v>
      </c>
      <c r="G88" s="49">
        <v>0</v>
      </c>
      <c r="H88" s="50">
        <v>97800</v>
      </c>
      <c r="I88" s="51">
        <f t="shared" si="4"/>
        <v>0.10418330261665845</v>
      </c>
    </row>
    <row r="89" spans="1:9" ht="15.75" customHeight="1" x14ac:dyDescent="0.3">
      <c r="A89" s="80"/>
      <c r="B89" s="80"/>
      <c r="C89" s="26" t="s">
        <v>17</v>
      </c>
      <c r="D89" s="49">
        <v>6000</v>
      </c>
      <c r="E89" s="49">
        <v>0</v>
      </c>
      <c r="F89" s="49">
        <v>0</v>
      </c>
      <c r="G89" s="49">
        <v>0</v>
      </c>
      <c r="H89" s="50">
        <v>6000</v>
      </c>
      <c r="I89" s="51">
        <f t="shared" si="4"/>
        <v>6.3916136574637085E-3</v>
      </c>
    </row>
    <row r="90" spans="1:9" ht="15.75" customHeight="1" x14ac:dyDescent="0.3">
      <c r="A90" s="80"/>
      <c r="B90" s="80" t="s">
        <v>95</v>
      </c>
      <c r="C90" s="80"/>
      <c r="D90" s="49">
        <v>103800</v>
      </c>
      <c r="E90" s="49">
        <v>0</v>
      </c>
      <c r="F90" s="49">
        <v>0</v>
      </c>
      <c r="G90" s="49">
        <v>0</v>
      </c>
      <c r="H90" s="50">
        <v>103800</v>
      </c>
      <c r="I90" s="51">
        <f t="shared" si="4"/>
        <v>0.11057491627412216</v>
      </c>
    </row>
    <row r="91" spans="1:9" ht="15.75" customHeight="1" x14ac:dyDescent="0.3">
      <c r="A91" s="80"/>
      <c r="B91" s="80" t="s">
        <v>96</v>
      </c>
      <c r="C91" s="26" t="s">
        <v>15</v>
      </c>
      <c r="D91" s="49">
        <v>113179</v>
      </c>
      <c r="E91" s="49">
        <v>0</v>
      </c>
      <c r="F91" s="49">
        <v>0</v>
      </c>
      <c r="G91" s="49">
        <v>0</v>
      </c>
      <c r="H91" s="50">
        <v>113179</v>
      </c>
      <c r="I91" s="51">
        <f t="shared" si="4"/>
        <v>0.12056607368968085</v>
      </c>
    </row>
    <row r="92" spans="1:9" ht="15.75" customHeight="1" x14ac:dyDescent="0.3">
      <c r="A92" s="80"/>
      <c r="B92" s="80"/>
      <c r="C92" s="26" t="s">
        <v>16</v>
      </c>
      <c r="D92" s="49">
        <v>562</v>
      </c>
      <c r="E92" s="49">
        <v>0</v>
      </c>
      <c r="F92" s="49">
        <v>0</v>
      </c>
      <c r="G92" s="49">
        <v>0</v>
      </c>
      <c r="H92" s="50">
        <v>562</v>
      </c>
      <c r="I92" s="51">
        <f t="shared" si="4"/>
        <v>5.9868114591576742E-4</v>
      </c>
    </row>
    <row r="93" spans="1:9" ht="15.75" customHeight="1" x14ac:dyDescent="0.3">
      <c r="A93" s="80"/>
      <c r="B93" s="80"/>
      <c r="C93" s="26" t="s">
        <v>19</v>
      </c>
      <c r="D93" s="49">
        <v>111925</v>
      </c>
      <c r="E93" s="49">
        <v>0</v>
      </c>
      <c r="F93" s="49">
        <v>0</v>
      </c>
      <c r="G93" s="49">
        <v>0</v>
      </c>
      <c r="H93" s="50">
        <v>111925</v>
      </c>
      <c r="I93" s="51">
        <f t="shared" si="4"/>
        <v>0.11923022643527094</v>
      </c>
    </row>
    <row r="94" spans="1:9" ht="15.75" customHeight="1" x14ac:dyDescent="0.3">
      <c r="A94" s="80"/>
      <c r="B94" s="80" t="s">
        <v>97</v>
      </c>
      <c r="C94" s="80"/>
      <c r="D94" s="49">
        <v>225666</v>
      </c>
      <c r="E94" s="49">
        <v>0</v>
      </c>
      <c r="F94" s="49">
        <v>0</v>
      </c>
      <c r="G94" s="49">
        <v>0</v>
      </c>
      <c r="H94" s="50">
        <v>225666</v>
      </c>
      <c r="I94" s="51">
        <f t="shared" si="4"/>
        <v>0.24039498127086756</v>
      </c>
    </row>
    <row r="95" spans="1:9" ht="15.75" customHeight="1" x14ac:dyDescent="0.3">
      <c r="A95" s="80"/>
      <c r="B95" s="80" t="s">
        <v>98</v>
      </c>
      <c r="C95" s="26" t="s">
        <v>16</v>
      </c>
      <c r="D95" s="49">
        <v>352346</v>
      </c>
      <c r="E95" s="49">
        <v>0</v>
      </c>
      <c r="F95" s="49">
        <v>0</v>
      </c>
      <c r="G95" s="49">
        <v>0</v>
      </c>
      <c r="H95" s="50">
        <v>352346</v>
      </c>
      <c r="I95" s="51">
        <f t="shared" si="4"/>
        <v>0.37534325095878468</v>
      </c>
    </row>
    <row r="96" spans="1:9" ht="15.75" customHeight="1" x14ac:dyDescent="0.3">
      <c r="A96" s="80"/>
      <c r="B96" s="80"/>
      <c r="C96" s="26" t="s">
        <v>19</v>
      </c>
      <c r="D96" s="49">
        <v>67722</v>
      </c>
      <c r="E96" s="49">
        <v>0</v>
      </c>
      <c r="F96" s="49">
        <v>0</v>
      </c>
      <c r="G96" s="49">
        <v>0</v>
      </c>
      <c r="H96" s="50">
        <v>67722</v>
      </c>
      <c r="I96" s="51">
        <f t="shared" si="4"/>
        <v>7.2142143351792878E-2</v>
      </c>
    </row>
    <row r="97" spans="1:9" ht="15.75" customHeight="1" x14ac:dyDescent="0.3">
      <c r="A97" s="80"/>
      <c r="B97" s="80" t="s">
        <v>144</v>
      </c>
      <c r="C97" s="80"/>
      <c r="D97" s="49">
        <v>420068</v>
      </c>
      <c r="E97" s="49">
        <v>0</v>
      </c>
      <c r="F97" s="49">
        <v>0</v>
      </c>
      <c r="G97" s="49">
        <v>0</v>
      </c>
      <c r="H97" s="50">
        <v>420068</v>
      </c>
      <c r="I97" s="51">
        <f t="shared" si="4"/>
        <v>0.44748539431057754</v>
      </c>
    </row>
    <row r="98" spans="1:9" ht="15.75" customHeight="1" x14ac:dyDescent="0.3">
      <c r="A98" s="80"/>
      <c r="B98" s="80" t="s">
        <v>99</v>
      </c>
      <c r="C98" s="26" t="s">
        <v>15</v>
      </c>
      <c r="D98" s="49">
        <v>3091051</v>
      </c>
      <c r="E98" s="49">
        <v>0</v>
      </c>
      <c r="F98" s="49">
        <v>0</v>
      </c>
      <c r="G98" s="49">
        <v>0</v>
      </c>
      <c r="H98" s="50">
        <v>3091051</v>
      </c>
      <c r="I98" s="51">
        <f t="shared" si="4"/>
        <v>3.2928006312528093</v>
      </c>
    </row>
    <row r="99" spans="1:9" ht="15.75" customHeight="1" x14ac:dyDescent="0.3">
      <c r="A99" s="80"/>
      <c r="B99" s="80"/>
      <c r="C99" s="26" t="s">
        <v>16</v>
      </c>
      <c r="D99" s="49">
        <v>2550890</v>
      </c>
      <c r="E99" s="49">
        <v>12198</v>
      </c>
      <c r="F99" s="49">
        <v>0</v>
      </c>
      <c r="G99" s="49">
        <v>0</v>
      </c>
      <c r="H99" s="50">
        <v>2563088</v>
      </c>
      <c r="I99" s="51">
        <f t="shared" si="4"/>
        <v>2.7303780443468906</v>
      </c>
    </row>
    <row r="100" spans="1:9" ht="15.75" customHeight="1" x14ac:dyDescent="0.3">
      <c r="A100" s="80"/>
      <c r="B100" s="80"/>
      <c r="C100" s="26" t="s">
        <v>17</v>
      </c>
      <c r="D100" s="49">
        <v>548623</v>
      </c>
      <c r="E100" s="49">
        <v>50000</v>
      </c>
      <c r="F100" s="49">
        <v>0</v>
      </c>
      <c r="G100" s="49">
        <v>0</v>
      </c>
      <c r="H100" s="50">
        <v>598623</v>
      </c>
      <c r="I100" s="51">
        <f t="shared" si="4"/>
        <v>0.63769449041198301</v>
      </c>
    </row>
    <row r="101" spans="1:9" ht="15.75" customHeight="1" x14ac:dyDescent="0.3">
      <c r="A101" s="80"/>
      <c r="B101" s="80"/>
      <c r="C101" s="26" t="s">
        <v>19</v>
      </c>
      <c r="D101" s="49">
        <v>838060</v>
      </c>
      <c r="E101" s="49">
        <v>37802</v>
      </c>
      <c r="F101" s="49">
        <v>0</v>
      </c>
      <c r="G101" s="49">
        <v>0</v>
      </c>
      <c r="H101" s="50">
        <v>875862</v>
      </c>
      <c r="I101" s="51">
        <f t="shared" si="4"/>
        <v>0.93302858687557988</v>
      </c>
    </row>
    <row r="102" spans="1:9" ht="15.75" customHeight="1" x14ac:dyDescent="0.3">
      <c r="A102" s="80"/>
      <c r="B102" s="80" t="s">
        <v>100</v>
      </c>
      <c r="C102" s="80"/>
      <c r="D102" s="49">
        <v>7028624</v>
      </c>
      <c r="E102" s="49">
        <v>100000</v>
      </c>
      <c r="F102" s="49">
        <v>0</v>
      </c>
      <c r="G102" s="49">
        <v>0</v>
      </c>
      <c r="H102" s="50">
        <v>7128624</v>
      </c>
      <c r="I102" s="51">
        <f t="shared" si="4"/>
        <v>7.5939017528872625</v>
      </c>
    </row>
    <row r="103" spans="1:9" s="4" customFormat="1" ht="15.75" customHeight="1" x14ac:dyDescent="0.3">
      <c r="A103" s="81" t="s">
        <v>101</v>
      </c>
      <c r="B103" s="81"/>
      <c r="C103" s="81"/>
      <c r="D103" s="52">
        <v>7778158</v>
      </c>
      <c r="E103" s="52">
        <v>100000</v>
      </c>
      <c r="F103" s="52">
        <v>0</v>
      </c>
      <c r="G103" s="52">
        <v>0</v>
      </c>
      <c r="H103" s="53">
        <v>7878158</v>
      </c>
      <c r="I103" s="54">
        <f t="shared" si="4"/>
        <v>8.3923570447428304</v>
      </c>
    </row>
    <row r="104" spans="1:9" s="4" customFormat="1" ht="15.75" customHeight="1" x14ac:dyDescent="0.3">
      <c r="A104" s="27" t="s">
        <v>42</v>
      </c>
      <c r="B104" s="27" t="s">
        <v>102</v>
      </c>
      <c r="C104" s="27" t="s">
        <v>17</v>
      </c>
      <c r="D104" s="52">
        <v>50030</v>
      </c>
      <c r="E104" s="52">
        <v>0</v>
      </c>
      <c r="F104" s="52">
        <v>0</v>
      </c>
      <c r="G104" s="52">
        <v>0</v>
      </c>
      <c r="H104" s="53">
        <v>50030</v>
      </c>
      <c r="I104" s="54">
        <f t="shared" si="4"/>
        <v>5.3295405213818224E-2</v>
      </c>
    </row>
    <row r="105" spans="1:9" ht="15.75" customHeight="1" x14ac:dyDescent="0.3">
      <c r="A105" s="80" t="s">
        <v>43</v>
      </c>
      <c r="B105" s="80" t="s">
        <v>103</v>
      </c>
      <c r="C105" s="26" t="s">
        <v>15</v>
      </c>
      <c r="D105" s="49">
        <v>401693</v>
      </c>
      <c r="E105" s="49">
        <v>0</v>
      </c>
      <c r="F105" s="49">
        <v>0</v>
      </c>
      <c r="G105" s="49">
        <v>0</v>
      </c>
      <c r="H105" s="50">
        <v>401693</v>
      </c>
      <c r="I105" s="51">
        <f t="shared" si="4"/>
        <v>0.42791107748459495</v>
      </c>
    </row>
    <row r="106" spans="1:9" ht="15.75" customHeight="1" x14ac:dyDescent="0.3">
      <c r="A106" s="80"/>
      <c r="B106" s="80"/>
      <c r="C106" s="26" t="s">
        <v>16</v>
      </c>
      <c r="D106" s="49">
        <v>207331</v>
      </c>
      <c r="E106" s="49">
        <v>0</v>
      </c>
      <c r="F106" s="49">
        <v>0</v>
      </c>
      <c r="G106" s="49">
        <v>0</v>
      </c>
      <c r="H106" s="50">
        <v>207331</v>
      </c>
      <c r="I106" s="51">
        <f t="shared" si="4"/>
        <v>0.22086327520260138</v>
      </c>
    </row>
    <row r="107" spans="1:9" ht="15.75" customHeight="1" x14ac:dyDescent="0.3">
      <c r="A107" s="80"/>
      <c r="B107" s="80"/>
      <c r="C107" s="26" t="s">
        <v>17</v>
      </c>
      <c r="D107" s="49">
        <v>100000</v>
      </c>
      <c r="E107" s="49">
        <v>0</v>
      </c>
      <c r="F107" s="49">
        <v>0</v>
      </c>
      <c r="G107" s="49">
        <v>0</v>
      </c>
      <c r="H107" s="50">
        <v>100000</v>
      </c>
      <c r="I107" s="51">
        <f t="shared" si="4"/>
        <v>0.10652689429106181</v>
      </c>
    </row>
    <row r="108" spans="1:9" ht="15.75" customHeight="1" x14ac:dyDescent="0.3">
      <c r="A108" s="80"/>
      <c r="B108" s="80"/>
      <c r="C108" s="26" t="s">
        <v>19</v>
      </c>
      <c r="D108" s="49">
        <v>8900</v>
      </c>
      <c r="E108" s="49">
        <v>0</v>
      </c>
      <c r="F108" s="49">
        <v>0</v>
      </c>
      <c r="G108" s="49">
        <v>0</v>
      </c>
      <c r="H108" s="50">
        <v>8900</v>
      </c>
      <c r="I108" s="51">
        <f t="shared" si="4"/>
        <v>9.4808935919045018E-3</v>
      </c>
    </row>
    <row r="109" spans="1:9" ht="15.75" customHeight="1" x14ac:dyDescent="0.3">
      <c r="A109" s="80"/>
      <c r="B109" s="80" t="s">
        <v>104</v>
      </c>
      <c r="C109" s="80"/>
      <c r="D109" s="49">
        <v>717924</v>
      </c>
      <c r="E109" s="49">
        <v>0</v>
      </c>
      <c r="F109" s="49">
        <v>0</v>
      </c>
      <c r="G109" s="49">
        <v>0</v>
      </c>
      <c r="H109" s="50">
        <v>717924</v>
      </c>
      <c r="I109" s="51">
        <f t="shared" si="4"/>
        <v>0.76478214057016258</v>
      </c>
    </row>
    <row r="110" spans="1:9" ht="15.75" customHeight="1" x14ac:dyDescent="0.3">
      <c r="A110" s="80"/>
      <c r="B110" s="80" t="s">
        <v>105</v>
      </c>
      <c r="C110" s="26" t="s">
        <v>15</v>
      </c>
      <c r="D110" s="49">
        <v>1983252</v>
      </c>
      <c r="E110" s="49">
        <v>5420</v>
      </c>
      <c r="F110" s="49">
        <v>0</v>
      </c>
      <c r="G110" s="49">
        <v>50760</v>
      </c>
      <c r="H110" s="50">
        <v>2039432</v>
      </c>
      <c r="I110" s="51">
        <f t="shared" si="4"/>
        <v>2.1725435707780876</v>
      </c>
    </row>
    <row r="111" spans="1:9" ht="15.75" customHeight="1" x14ac:dyDescent="0.3">
      <c r="A111" s="80"/>
      <c r="B111" s="80"/>
      <c r="C111" s="26" t="s">
        <v>16</v>
      </c>
      <c r="D111" s="49">
        <v>807061</v>
      </c>
      <c r="E111" s="49">
        <v>23196</v>
      </c>
      <c r="F111" s="49">
        <v>0</v>
      </c>
      <c r="G111" s="49">
        <v>0</v>
      </c>
      <c r="H111" s="50">
        <v>830257</v>
      </c>
      <c r="I111" s="51">
        <f t="shared" si="4"/>
        <v>0.88444699673414107</v>
      </c>
    </row>
    <row r="112" spans="1:9" ht="15.75" customHeight="1" x14ac:dyDescent="0.3">
      <c r="A112" s="80"/>
      <c r="B112" s="80"/>
      <c r="C112" s="26" t="s">
        <v>19</v>
      </c>
      <c r="D112" s="49">
        <v>60600</v>
      </c>
      <c r="E112" s="49">
        <v>14000</v>
      </c>
      <c r="F112" s="49">
        <v>0</v>
      </c>
      <c r="G112" s="49">
        <v>0</v>
      </c>
      <c r="H112" s="50">
        <v>74600</v>
      </c>
      <c r="I112" s="51">
        <f t="shared" si="4"/>
        <v>7.9469063141132112E-2</v>
      </c>
    </row>
    <row r="113" spans="1:9" ht="15.75" customHeight="1" x14ac:dyDescent="0.3">
      <c r="A113" s="80"/>
      <c r="B113" s="80"/>
      <c r="C113" s="26" t="s">
        <v>21</v>
      </c>
      <c r="D113" s="49">
        <v>150</v>
      </c>
      <c r="E113" s="49">
        <v>0</v>
      </c>
      <c r="F113" s="49">
        <v>0</v>
      </c>
      <c r="G113" s="49">
        <v>1587</v>
      </c>
      <c r="H113" s="50">
        <v>1737</v>
      </c>
      <c r="I113" s="51">
        <f t="shared" si="4"/>
        <v>1.8503721538357437E-3</v>
      </c>
    </row>
    <row r="114" spans="1:9" ht="15.75" customHeight="1" x14ac:dyDescent="0.3">
      <c r="A114" s="80"/>
      <c r="B114" s="80" t="s">
        <v>106</v>
      </c>
      <c r="C114" s="80"/>
      <c r="D114" s="49">
        <v>2851063</v>
      </c>
      <c r="E114" s="49">
        <v>42616</v>
      </c>
      <c r="F114" s="49">
        <v>0</v>
      </c>
      <c r="G114" s="49">
        <v>52347</v>
      </c>
      <c r="H114" s="50">
        <v>2946026</v>
      </c>
      <c r="I114" s="51">
        <f t="shared" si="4"/>
        <v>3.1383100028071969</v>
      </c>
    </row>
    <row r="115" spans="1:9" ht="15.75" customHeight="1" x14ac:dyDescent="0.3">
      <c r="A115" s="80"/>
      <c r="B115" s="80" t="s">
        <v>107</v>
      </c>
      <c r="C115" s="26" t="s">
        <v>15</v>
      </c>
      <c r="D115" s="49">
        <v>1173</v>
      </c>
      <c r="E115" s="49">
        <v>20094</v>
      </c>
      <c r="F115" s="49">
        <v>0</v>
      </c>
      <c r="G115" s="49">
        <v>0</v>
      </c>
      <c r="H115" s="50">
        <v>21267</v>
      </c>
      <c r="I115" s="51">
        <f t="shared" si="4"/>
        <v>2.2655074608880117E-2</v>
      </c>
    </row>
    <row r="116" spans="1:9" ht="15.75" customHeight="1" x14ac:dyDescent="0.3">
      <c r="A116" s="80"/>
      <c r="B116" s="80"/>
      <c r="C116" s="26" t="s">
        <v>16</v>
      </c>
      <c r="D116" s="49">
        <v>29344</v>
      </c>
      <c r="E116" s="49">
        <v>25790</v>
      </c>
      <c r="F116" s="49">
        <v>0</v>
      </c>
      <c r="G116" s="49">
        <v>0</v>
      </c>
      <c r="H116" s="50">
        <v>55134</v>
      </c>
      <c r="I116" s="51">
        <f t="shared" si="4"/>
        <v>5.8732537898434023E-2</v>
      </c>
    </row>
    <row r="117" spans="1:9" ht="15.75" customHeight="1" x14ac:dyDescent="0.3">
      <c r="A117" s="80"/>
      <c r="B117" s="80"/>
      <c r="C117" s="26" t="s">
        <v>19</v>
      </c>
      <c r="D117" s="49">
        <v>0</v>
      </c>
      <c r="E117" s="49">
        <v>303435</v>
      </c>
      <c r="F117" s="49">
        <v>0</v>
      </c>
      <c r="G117" s="49">
        <v>0</v>
      </c>
      <c r="H117" s="50">
        <v>303435</v>
      </c>
      <c r="I117" s="51">
        <f t="shared" si="4"/>
        <v>0.3232398816920834</v>
      </c>
    </row>
    <row r="118" spans="1:9" ht="15.75" customHeight="1" x14ac:dyDescent="0.3">
      <c r="A118" s="80"/>
      <c r="B118" s="80"/>
      <c r="C118" s="26" t="s">
        <v>20</v>
      </c>
      <c r="D118" s="49">
        <v>16864</v>
      </c>
      <c r="E118" s="49">
        <v>0</v>
      </c>
      <c r="F118" s="49">
        <v>0</v>
      </c>
      <c r="G118" s="49">
        <v>0</v>
      </c>
      <c r="H118" s="50">
        <v>16864</v>
      </c>
      <c r="I118" s="51">
        <f t="shared" si="4"/>
        <v>1.7964695453244663E-2</v>
      </c>
    </row>
    <row r="119" spans="1:9" ht="15.75" customHeight="1" x14ac:dyDescent="0.3">
      <c r="A119" s="80"/>
      <c r="B119" s="80"/>
      <c r="C119" s="26" t="s">
        <v>21</v>
      </c>
      <c r="D119" s="49">
        <v>19364</v>
      </c>
      <c r="E119" s="49">
        <v>0</v>
      </c>
      <c r="F119" s="49">
        <v>0</v>
      </c>
      <c r="G119" s="49">
        <v>0</v>
      </c>
      <c r="H119" s="50">
        <v>19364</v>
      </c>
      <c r="I119" s="51">
        <f t="shared" si="4"/>
        <v>2.062786781052121E-2</v>
      </c>
    </row>
    <row r="120" spans="1:9" ht="15.75" customHeight="1" x14ac:dyDescent="0.3">
      <c r="A120" s="80"/>
      <c r="B120" s="80" t="s">
        <v>108</v>
      </c>
      <c r="C120" s="80"/>
      <c r="D120" s="49">
        <v>66745</v>
      </c>
      <c r="E120" s="49">
        <v>349319</v>
      </c>
      <c r="F120" s="49">
        <v>0</v>
      </c>
      <c r="G120" s="49">
        <v>0</v>
      </c>
      <c r="H120" s="50">
        <v>416064</v>
      </c>
      <c r="I120" s="51">
        <f t="shared" si="4"/>
        <v>0.44322005746316345</v>
      </c>
    </row>
    <row r="121" spans="1:9" s="4" customFormat="1" ht="15.75" customHeight="1" x14ac:dyDescent="0.3">
      <c r="A121" s="81" t="s">
        <v>109</v>
      </c>
      <c r="B121" s="81"/>
      <c r="C121" s="81"/>
      <c r="D121" s="52">
        <v>3635732</v>
      </c>
      <c r="E121" s="52">
        <v>391935</v>
      </c>
      <c r="F121" s="52">
        <v>0</v>
      </c>
      <c r="G121" s="52">
        <v>52347</v>
      </c>
      <c r="H121" s="53">
        <v>4080014</v>
      </c>
      <c r="I121" s="54">
        <f t="shared" si="4"/>
        <v>4.3463122008405231</v>
      </c>
    </row>
    <row r="122" spans="1:9" ht="15.75" customHeight="1" x14ac:dyDescent="0.3">
      <c r="A122" s="85" t="s">
        <v>44</v>
      </c>
      <c r="B122" s="80" t="s">
        <v>110</v>
      </c>
      <c r="C122" s="26" t="s">
        <v>15</v>
      </c>
      <c r="D122" s="49">
        <v>7219120</v>
      </c>
      <c r="E122" s="49">
        <v>0</v>
      </c>
      <c r="F122" s="49">
        <v>0</v>
      </c>
      <c r="G122" s="49">
        <v>2115992</v>
      </c>
      <c r="H122" s="50">
        <v>9335112</v>
      </c>
      <c r="I122" s="51">
        <f t="shared" si="4"/>
        <v>9.9444048921922263</v>
      </c>
    </row>
    <row r="123" spans="1:9" ht="15.75" customHeight="1" x14ac:dyDescent="0.3">
      <c r="A123" s="86"/>
      <c r="B123" s="80"/>
      <c r="C123" s="26" t="s">
        <v>16</v>
      </c>
      <c r="D123" s="49">
        <v>943113</v>
      </c>
      <c r="E123" s="49">
        <v>0</v>
      </c>
      <c r="F123" s="49">
        <v>0</v>
      </c>
      <c r="G123" s="49">
        <v>0</v>
      </c>
      <c r="H123" s="50">
        <v>943113</v>
      </c>
      <c r="I123" s="51">
        <f t="shared" si="4"/>
        <v>1.0046689885552618</v>
      </c>
    </row>
    <row r="124" spans="1:9" ht="15.75" customHeight="1" x14ac:dyDescent="0.3">
      <c r="A124" s="86"/>
      <c r="B124" s="80"/>
      <c r="C124" s="26" t="s">
        <v>17</v>
      </c>
      <c r="D124" s="49">
        <v>147000</v>
      </c>
      <c r="E124" s="49">
        <v>0</v>
      </c>
      <c r="F124" s="49">
        <v>0</v>
      </c>
      <c r="G124" s="49">
        <v>0</v>
      </c>
      <c r="H124" s="50">
        <v>147000</v>
      </c>
      <c r="I124" s="51">
        <f t="shared" si="4"/>
        <v>0.15659453460786088</v>
      </c>
    </row>
    <row r="125" spans="1:9" ht="15.75" customHeight="1" x14ac:dyDescent="0.3">
      <c r="A125" s="86"/>
      <c r="B125" s="80"/>
      <c r="C125" s="26" t="s">
        <v>19</v>
      </c>
      <c r="D125" s="49">
        <v>192320</v>
      </c>
      <c r="E125" s="49">
        <v>0</v>
      </c>
      <c r="F125" s="49">
        <v>0</v>
      </c>
      <c r="G125" s="49">
        <v>0</v>
      </c>
      <c r="H125" s="50">
        <v>192320</v>
      </c>
      <c r="I125" s="51">
        <f t="shared" si="4"/>
        <v>0.20487252310057008</v>
      </c>
    </row>
    <row r="126" spans="1:9" ht="15.75" customHeight="1" x14ac:dyDescent="0.3">
      <c r="A126" s="86"/>
      <c r="B126" s="80"/>
      <c r="C126" s="26" t="s">
        <v>20</v>
      </c>
      <c r="D126" s="49">
        <v>17520</v>
      </c>
      <c r="E126" s="49">
        <v>0</v>
      </c>
      <c r="F126" s="49">
        <v>0</v>
      </c>
      <c r="G126" s="49">
        <v>0</v>
      </c>
      <c r="H126" s="50">
        <v>17520</v>
      </c>
      <c r="I126" s="51">
        <f t="shared" si="4"/>
        <v>1.866351187979403E-2</v>
      </c>
    </row>
    <row r="127" spans="1:9" ht="15.75" customHeight="1" x14ac:dyDescent="0.3">
      <c r="A127" s="86"/>
      <c r="B127" s="80"/>
      <c r="C127" s="26" t="s">
        <v>21</v>
      </c>
      <c r="D127" s="49">
        <v>425953</v>
      </c>
      <c r="E127" s="49">
        <v>0</v>
      </c>
      <c r="F127" s="49">
        <v>0</v>
      </c>
      <c r="G127" s="49">
        <v>0</v>
      </c>
      <c r="H127" s="50">
        <v>425953</v>
      </c>
      <c r="I127" s="51">
        <f t="shared" si="4"/>
        <v>0.45375450203960654</v>
      </c>
    </row>
    <row r="128" spans="1:9" ht="15.75" customHeight="1" x14ac:dyDescent="0.3">
      <c r="A128" s="86"/>
      <c r="B128" s="80" t="s">
        <v>111</v>
      </c>
      <c r="C128" s="80"/>
      <c r="D128" s="49">
        <v>8945026</v>
      </c>
      <c r="E128" s="49">
        <v>0</v>
      </c>
      <c r="F128" s="49">
        <v>0</v>
      </c>
      <c r="G128" s="49">
        <v>2115992</v>
      </c>
      <c r="H128" s="50">
        <v>11061018</v>
      </c>
      <c r="I128" s="51">
        <f t="shared" si="4"/>
        <v>11.782958952375319</v>
      </c>
    </row>
    <row r="129" spans="1:9" ht="15.75" customHeight="1" x14ac:dyDescent="0.3">
      <c r="A129" s="86"/>
      <c r="B129" s="80" t="s">
        <v>145</v>
      </c>
      <c r="C129" s="26" t="s">
        <v>15</v>
      </c>
      <c r="D129" s="49">
        <v>2872653</v>
      </c>
      <c r="E129" s="49">
        <v>21048</v>
      </c>
      <c r="F129" s="49">
        <v>0</v>
      </c>
      <c r="G129" s="49">
        <v>12311190</v>
      </c>
      <c r="H129" s="50">
        <v>15204891</v>
      </c>
      <c r="I129" s="51">
        <f t="shared" si="4"/>
        <v>16.197298162641172</v>
      </c>
    </row>
    <row r="130" spans="1:9" ht="15.75" customHeight="1" x14ac:dyDescent="0.3">
      <c r="A130" s="86"/>
      <c r="B130" s="80"/>
      <c r="C130" s="26" t="s">
        <v>16</v>
      </c>
      <c r="D130" s="49">
        <v>1560316</v>
      </c>
      <c r="E130" s="49">
        <v>585282</v>
      </c>
      <c r="F130" s="49">
        <v>0</v>
      </c>
      <c r="G130" s="49">
        <v>217153</v>
      </c>
      <c r="H130" s="50">
        <v>2562751</v>
      </c>
      <c r="I130" s="51">
        <f t="shared" si="4"/>
        <v>2.7300190487131295</v>
      </c>
    </row>
    <row r="131" spans="1:9" ht="15.75" customHeight="1" x14ac:dyDescent="0.3">
      <c r="A131" s="86"/>
      <c r="B131" s="80"/>
      <c r="C131" s="26" t="s">
        <v>17</v>
      </c>
      <c r="D131" s="49">
        <v>17796</v>
      </c>
      <c r="E131" s="49">
        <v>0</v>
      </c>
      <c r="F131" s="49">
        <v>0</v>
      </c>
      <c r="G131" s="49">
        <v>0</v>
      </c>
      <c r="H131" s="50">
        <v>17796</v>
      </c>
      <c r="I131" s="51">
        <f t="shared" si="4"/>
        <v>1.8957526108037359E-2</v>
      </c>
    </row>
    <row r="132" spans="1:9" ht="15.75" customHeight="1" x14ac:dyDescent="0.3">
      <c r="A132" s="86"/>
      <c r="B132" s="80"/>
      <c r="C132" s="26" t="s">
        <v>19</v>
      </c>
      <c r="D132" s="49">
        <v>1210276</v>
      </c>
      <c r="E132" s="49">
        <v>5395991</v>
      </c>
      <c r="F132" s="49">
        <v>0</v>
      </c>
      <c r="G132" s="49">
        <v>256140</v>
      </c>
      <c r="H132" s="50">
        <v>6862407</v>
      </c>
      <c r="I132" s="51">
        <f t="shared" si="4"/>
        <v>7.3103090507124264</v>
      </c>
    </row>
    <row r="133" spans="1:9" ht="15.75" customHeight="1" x14ac:dyDescent="0.3">
      <c r="A133" s="86"/>
      <c r="B133" s="80"/>
      <c r="C133" s="26" t="s">
        <v>20</v>
      </c>
      <c r="D133" s="49">
        <v>48800</v>
      </c>
      <c r="E133" s="49">
        <v>500</v>
      </c>
      <c r="F133" s="49">
        <v>0</v>
      </c>
      <c r="G133" s="49">
        <v>1300</v>
      </c>
      <c r="H133" s="50">
        <v>50600</v>
      </c>
      <c r="I133" s="51">
        <f t="shared" si="4"/>
        <v>5.3902608511277275E-2</v>
      </c>
    </row>
    <row r="134" spans="1:9" ht="15.75" customHeight="1" x14ac:dyDescent="0.3">
      <c r="A134" s="86"/>
      <c r="B134" s="80"/>
      <c r="C134" s="26" t="s">
        <v>21</v>
      </c>
      <c r="D134" s="49">
        <v>835324</v>
      </c>
      <c r="E134" s="49">
        <v>105144</v>
      </c>
      <c r="F134" s="49">
        <v>0</v>
      </c>
      <c r="G134" s="49">
        <v>0</v>
      </c>
      <c r="H134" s="50">
        <v>940468</v>
      </c>
      <c r="I134" s="51">
        <f t="shared" si="4"/>
        <v>1.0018513522012633</v>
      </c>
    </row>
    <row r="135" spans="1:9" ht="15.75" customHeight="1" x14ac:dyDescent="0.3">
      <c r="A135" s="86"/>
      <c r="B135" s="80" t="s">
        <v>112</v>
      </c>
      <c r="C135" s="80"/>
      <c r="D135" s="49">
        <v>6545165</v>
      </c>
      <c r="E135" s="49">
        <v>6107965</v>
      </c>
      <c r="F135" s="49">
        <v>0</v>
      </c>
      <c r="G135" s="49">
        <v>12785783</v>
      </c>
      <c r="H135" s="50">
        <v>25638913</v>
      </c>
      <c r="I135" s="51">
        <f t="shared" si="4"/>
        <v>27.312337748887305</v>
      </c>
    </row>
    <row r="136" spans="1:9" ht="15.75" customHeight="1" x14ac:dyDescent="0.3">
      <c r="A136" s="86"/>
      <c r="B136" s="80" t="s">
        <v>113</v>
      </c>
      <c r="C136" s="26" t="s">
        <v>15</v>
      </c>
      <c r="D136" s="49">
        <v>1871517</v>
      </c>
      <c r="E136" s="49">
        <v>0</v>
      </c>
      <c r="F136" s="49">
        <v>0</v>
      </c>
      <c r="G136" s="49">
        <v>2252602</v>
      </c>
      <c r="H136" s="50">
        <v>4124119</v>
      </c>
      <c r="I136" s="51">
        <f t="shared" si="4"/>
        <v>4.3932958875675956</v>
      </c>
    </row>
    <row r="137" spans="1:9" ht="15.75" customHeight="1" x14ac:dyDescent="0.3">
      <c r="A137" s="86"/>
      <c r="B137" s="80"/>
      <c r="C137" s="26" t="s">
        <v>16</v>
      </c>
      <c r="D137" s="49">
        <v>1360598</v>
      </c>
      <c r="E137" s="49">
        <v>0</v>
      </c>
      <c r="F137" s="49">
        <v>0</v>
      </c>
      <c r="G137" s="49">
        <v>0</v>
      </c>
      <c r="H137" s="50">
        <v>1360598</v>
      </c>
      <c r="I137" s="51">
        <f t="shared" si="4"/>
        <v>1.4494027931863012</v>
      </c>
    </row>
    <row r="138" spans="1:9" ht="15.75" customHeight="1" x14ac:dyDescent="0.3">
      <c r="A138" s="86"/>
      <c r="B138" s="80"/>
      <c r="C138" s="26" t="s">
        <v>19</v>
      </c>
      <c r="D138" s="49">
        <v>141967</v>
      </c>
      <c r="E138" s="49">
        <v>0</v>
      </c>
      <c r="F138" s="49">
        <v>0</v>
      </c>
      <c r="G138" s="49">
        <v>0</v>
      </c>
      <c r="H138" s="50">
        <v>141967</v>
      </c>
      <c r="I138" s="51">
        <f t="shared" si="4"/>
        <v>0.15123303601819171</v>
      </c>
    </row>
    <row r="139" spans="1:9" ht="15.75" customHeight="1" x14ac:dyDescent="0.3">
      <c r="A139" s="86"/>
      <c r="B139" s="80" t="s">
        <v>114</v>
      </c>
      <c r="C139" s="80"/>
      <c r="D139" s="49">
        <v>3374082</v>
      </c>
      <c r="E139" s="49">
        <v>0</v>
      </c>
      <c r="F139" s="49">
        <v>0</v>
      </c>
      <c r="G139" s="49">
        <v>2252602</v>
      </c>
      <c r="H139" s="50">
        <v>5626684</v>
      </c>
      <c r="I139" s="51">
        <f t="shared" si="4"/>
        <v>5.9939317167720887</v>
      </c>
    </row>
    <row r="140" spans="1:9" ht="15.75" customHeight="1" x14ac:dyDescent="0.3">
      <c r="A140" s="86"/>
      <c r="B140" s="80" t="s">
        <v>115</v>
      </c>
      <c r="C140" s="26" t="s">
        <v>15</v>
      </c>
      <c r="D140" s="49">
        <v>317730</v>
      </c>
      <c r="E140" s="49">
        <v>281765</v>
      </c>
      <c r="F140" s="49">
        <v>0</v>
      </c>
      <c r="G140" s="49">
        <v>0</v>
      </c>
      <c r="H140" s="50">
        <v>599495</v>
      </c>
      <c r="I140" s="51">
        <f t="shared" si="4"/>
        <v>0.63862340493020098</v>
      </c>
    </row>
    <row r="141" spans="1:9" ht="15.75" customHeight="1" x14ac:dyDescent="0.3">
      <c r="A141" s="86"/>
      <c r="B141" s="80"/>
      <c r="C141" s="26" t="s">
        <v>16</v>
      </c>
      <c r="D141" s="49">
        <v>1475604</v>
      </c>
      <c r="E141" s="49">
        <v>571716</v>
      </c>
      <c r="F141" s="49">
        <v>0</v>
      </c>
      <c r="G141" s="49">
        <v>466587</v>
      </c>
      <c r="H141" s="50">
        <v>2513907</v>
      </c>
      <c r="I141" s="51">
        <f t="shared" si="4"/>
        <v>2.6779870524656033</v>
      </c>
    </row>
    <row r="142" spans="1:9" ht="15.75" customHeight="1" x14ac:dyDescent="0.3">
      <c r="A142" s="86"/>
      <c r="B142" s="80"/>
      <c r="C142" s="26" t="s">
        <v>17</v>
      </c>
      <c r="D142" s="49">
        <v>138984</v>
      </c>
      <c r="E142" s="49">
        <v>10000</v>
      </c>
      <c r="F142" s="49">
        <v>0</v>
      </c>
      <c r="G142" s="49">
        <v>0</v>
      </c>
      <c r="H142" s="50">
        <v>148984</v>
      </c>
      <c r="I142" s="51">
        <f t="shared" si="4"/>
        <v>0.15870802819059554</v>
      </c>
    </row>
    <row r="143" spans="1:9" ht="15.75" customHeight="1" x14ac:dyDescent="0.3">
      <c r="A143" s="86"/>
      <c r="B143" s="80"/>
      <c r="C143" s="26" t="s">
        <v>19</v>
      </c>
      <c r="D143" s="49">
        <v>1301571</v>
      </c>
      <c r="E143" s="49">
        <v>344117</v>
      </c>
      <c r="F143" s="49">
        <v>0</v>
      </c>
      <c r="G143" s="49">
        <v>0</v>
      </c>
      <c r="H143" s="50">
        <v>1645688</v>
      </c>
      <c r="I143" s="51">
        <f t="shared" si="4"/>
        <v>1.7531003161206893</v>
      </c>
    </row>
    <row r="144" spans="1:9" ht="15.75" customHeight="1" x14ac:dyDescent="0.3">
      <c r="A144" s="86"/>
      <c r="B144" s="80"/>
      <c r="C144" s="26" t="s">
        <v>20</v>
      </c>
      <c r="D144" s="49">
        <v>152586</v>
      </c>
      <c r="E144" s="49">
        <v>2300</v>
      </c>
      <c r="F144" s="49">
        <v>0</v>
      </c>
      <c r="G144" s="49">
        <v>0</v>
      </c>
      <c r="H144" s="50">
        <v>154886</v>
      </c>
      <c r="I144" s="51">
        <f t="shared" si="4"/>
        <v>0.16499524549165401</v>
      </c>
    </row>
    <row r="145" spans="1:9" ht="15.75" customHeight="1" x14ac:dyDescent="0.3">
      <c r="A145" s="86"/>
      <c r="B145" s="80"/>
      <c r="C145" s="26" t="s">
        <v>21</v>
      </c>
      <c r="D145" s="49">
        <v>0</v>
      </c>
      <c r="E145" s="49">
        <v>48</v>
      </c>
      <c r="F145" s="49">
        <v>0</v>
      </c>
      <c r="G145" s="49">
        <v>0</v>
      </c>
      <c r="H145" s="50">
        <v>48</v>
      </c>
      <c r="I145" s="51">
        <f t="shared" si="4"/>
        <v>5.1132909259709671E-5</v>
      </c>
    </row>
    <row r="146" spans="1:9" ht="15.75" customHeight="1" x14ac:dyDescent="0.3">
      <c r="A146" s="86"/>
      <c r="B146" s="80" t="s">
        <v>116</v>
      </c>
      <c r="C146" s="80"/>
      <c r="D146" s="49">
        <v>3386475</v>
      </c>
      <c r="E146" s="49">
        <v>1209946</v>
      </c>
      <c r="F146" s="49">
        <v>0</v>
      </c>
      <c r="G146" s="49">
        <v>466587</v>
      </c>
      <c r="H146" s="50">
        <v>5063008</v>
      </c>
      <c r="I146" s="51">
        <f t="shared" si="4"/>
        <v>5.3934651801080031</v>
      </c>
    </row>
    <row r="147" spans="1:9" ht="15.75" customHeight="1" x14ac:dyDescent="0.3">
      <c r="A147" s="86"/>
      <c r="B147" s="80" t="s">
        <v>117</v>
      </c>
      <c r="C147" s="26" t="s">
        <v>15</v>
      </c>
      <c r="D147" s="49">
        <v>452703</v>
      </c>
      <c r="E147" s="49">
        <v>0</v>
      </c>
      <c r="F147" s="49">
        <v>0</v>
      </c>
      <c r="G147" s="49">
        <v>0</v>
      </c>
      <c r="H147" s="50">
        <v>452703</v>
      </c>
      <c r="I147" s="51">
        <f t="shared" si="4"/>
        <v>0.48225044626246555</v>
      </c>
    </row>
    <row r="148" spans="1:9" ht="15.75" customHeight="1" x14ac:dyDescent="0.3">
      <c r="A148" s="86"/>
      <c r="B148" s="80"/>
      <c r="C148" s="26" t="s">
        <v>16</v>
      </c>
      <c r="D148" s="49">
        <v>135503</v>
      </c>
      <c r="E148" s="49">
        <v>0</v>
      </c>
      <c r="F148" s="49">
        <v>0</v>
      </c>
      <c r="G148" s="49">
        <v>71229</v>
      </c>
      <c r="H148" s="50">
        <v>206732</v>
      </c>
      <c r="I148" s="51">
        <f t="shared" si="4"/>
        <v>0.22022517910579792</v>
      </c>
    </row>
    <row r="149" spans="1:9" ht="15.75" customHeight="1" x14ac:dyDescent="0.3">
      <c r="A149" s="86"/>
      <c r="B149" s="80"/>
      <c r="C149" s="26" t="s">
        <v>19</v>
      </c>
      <c r="D149" s="49">
        <v>4600</v>
      </c>
      <c r="E149" s="49">
        <v>0</v>
      </c>
      <c r="F149" s="49">
        <v>0</v>
      </c>
      <c r="G149" s="49">
        <v>0</v>
      </c>
      <c r="H149" s="50">
        <v>4600</v>
      </c>
      <c r="I149" s="51">
        <f t="shared" si="4"/>
        <v>4.9002371373888434E-3</v>
      </c>
    </row>
    <row r="150" spans="1:9" ht="15.75" customHeight="1" x14ac:dyDescent="0.3">
      <c r="A150" s="86"/>
      <c r="B150" s="80"/>
      <c r="C150" s="26" t="s">
        <v>20</v>
      </c>
      <c r="D150" s="49">
        <v>44780</v>
      </c>
      <c r="E150" s="49">
        <v>0</v>
      </c>
      <c r="F150" s="49">
        <v>0</v>
      </c>
      <c r="G150" s="49">
        <v>0</v>
      </c>
      <c r="H150" s="50">
        <v>44780</v>
      </c>
      <c r="I150" s="51">
        <f t="shared" si="4"/>
        <v>4.7702743263537482E-2</v>
      </c>
    </row>
    <row r="151" spans="1:9" ht="15.75" customHeight="1" x14ac:dyDescent="0.3">
      <c r="A151" s="87"/>
      <c r="B151" s="80" t="s">
        <v>118</v>
      </c>
      <c r="C151" s="80"/>
      <c r="D151" s="49">
        <v>637586</v>
      </c>
      <c r="E151" s="49">
        <v>0</v>
      </c>
      <c r="F151" s="49">
        <v>0</v>
      </c>
      <c r="G151" s="49">
        <v>71229</v>
      </c>
      <c r="H151" s="50">
        <v>708815</v>
      </c>
      <c r="I151" s="51">
        <f t="shared" ref="I151:I184" si="5">H151*100/$H$184</f>
        <v>0.75507860576918984</v>
      </c>
    </row>
    <row r="152" spans="1:9" s="4" customFormat="1" ht="15.75" customHeight="1" x14ac:dyDescent="0.3">
      <c r="A152" s="81" t="s">
        <v>119</v>
      </c>
      <c r="B152" s="81"/>
      <c r="C152" s="81"/>
      <c r="D152" s="52">
        <v>22888334</v>
      </c>
      <c r="E152" s="52">
        <v>7317911</v>
      </c>
      <c r="F152" s="52">
        <v>0</v>
      </c>
      <c r="G152" s="52">
        <v>17692193</v>
      </c>
      <c r="H152" s="53">
        <v>47898438</v>
      </c>
      <c r="I152" s="54">
        <f t="shared" si="5"/>
        <v>51.024718415329779</v>
      </c>
    </row>
    <row r="153" spans="1:9" ht="15.75" customHeight="1" x14ac:dyDescent="0.3">
      <c r="A153" s="85" t="s">
        <v>45</v>
      </c>
      <c r="B153" s="80" t="s">
        <v>120</v>
      </c>
      <c r="C153" s="26" t="s">
        <v>15</v>
      </c>
      <c r="D153" s="49">
        <v>650681</v>
      </c>
      <c r="E153" s="49">
        <v>37707</v>
      </c>
      <c r="F153" s="49">
        <v>0</v>
      </c>
      <c r="G153" s="49">
        <v>927164</v>
      </c>
      <c r="H153" s="50">
        <v>1615552</v>
      </c>
      <c r="I153" s="51">
        <f t="shared" si="5"/>
        <v>1.7209973712571349</v>
      </c>
    </row>
    <row r="154" spans="1:9" ht="15.75" customHeight="1" x14ac:dyDescent="0.3">
      <c r="A154" s="86"/>
      <c r="B154" s="80"/>
      <c r="C154" s="26" t="s">
        <v>16</v>
      </c>
      <c r="D154" s="49">
        <v>157445</v>
      </c>
      <c r="E154" s="49">
        <v>20575</v>
      </c>
      <c r="F154" s="49">
        <v>0</v>
      </c>
      <c r="G154" s="49">
        <v>45137</v>
      </c>
      <c r="H154" s="50">
        <v>223157</v>
      </c>
      <c r="I154" s="51">
        <f t="shared" si="5"/>
        <v>0.23772222149310482</v>
      </c>
    </row>
    <row r="155" spans="1:9" ht="15.75" customHeight="1" x14ac:dyDescent="0.3">
      <c r="A155" s="86"/>
      <c r="B155" s="80"/>
      <c r="C155" s="26" t="s">
        <v>19</v>
      </c>
      <c r="D155" s="49">
        <v>8763</v>
      </c>
      <c r="E155" s="49">
        <v>648971</v>
      </c>
      <c r="F155" s="49">
        <v>0</v>
      </c>
      <c r="G155" s="49">
        <v>2550</v>
      </c>
      <c r="H155" s="50">
        <v>660284</v>
      </c>
      <c r="I155" s="51">
        <f t="shared" si="5"/>
        <v>0.70338003870079457</v>
      </c>
    </row>
    <row r="156" spans="1:9" ht="15.75" customHeight="1" x14ac:dyDescent="0.3">
      <c r="A156" s="86"/>
      <c r="B156" s="80"/>
      <c r="C156" s="26" t="s">
        <v>20</v>
      </c>
      <c r="D156" s="49">
        <v>199212</v>
      </c>
      <c r="E156" s="49">
        <v>0</v>
      </c>
      <c r="F156" s="49">
        <v>0</v>
      </c>
      <c r="G156" s="49">
        <v>37300</v>
      </c>
      <c r="H156" s="50">
        <v>236512</v>
      </c>
      <c r="I156" s="51">
        <f t="shared" si="5"/>
        <v>0.25194888822567613</v>
      </c>
    </row>
    <row r="157" spans="1:9" ht="15.75" customHeight="1" x14ac:dyDescent="0.3">
      <c r="A157" s="86"/>
      <c r="B157" s="80" t="s">
        <v>121</v>
      </c>
      <c r="C157" s="80"/>
      <c r="D157" s="49">
        <v>1016101</v>
      </c>
      <c r="E157" s="49">
        <v>707253</v>
      </c>
      <c r="F157" s="49">
        <v>0</v>
      </c>
      <c r="G157" s="49">
        <v>1012151</v>
      </c>
      <c r="H157" s="50">
        <v>2735505</v>
      </c>
      <c r="I157" s="51">
        <f t="shared" si="5"/>
        <v>2.9140485196767103</v>
      </c>
    </row>
    <row r="158" spans="1:9" ht="15.75" customHeight="1" x14ac:dyDescent="0.3">
      <c r="A158" s="86"/>
      <c r="B158" s="80" t="s">
        <v>122</v>
      </c>
      <c r="C158" s="26" t="s">
        <v>15</v>
      </c>
      <c r="D158" s="49">
        <v>3190359</v>
      </c>
      <c r="E158" s="49">
        <v>0</v>
      </c>
      <c r="F158" s="49">
        <v>0</v>
      </c>
      <c r="G158" s="49">
        <v>0</v>
      </c>
      <c r="H158" s="50">
        <v>3190359</v>
      </c>
      <c r="I158" s="51">
        <f t="shared" si="5"/>
        <v>3.3985903594353766</v>
      </c>
    </row>
    <row r="159" spans="1:9" ht="15.75" customHeight="1" x14ac:dyDescent="0.3">
      <c r="A159" s="86"/>
      <c r="B159" s="80"/>
      <c r="C159" s="26" t="s">
        <v>16</v>
      </c>
      <c r="D159" s="49">
        <v>1834968</v>
      </c>
      <c r="E159" s="49">
        <v>0</v>
      </c>
      <c r="F159" s="49">
        <v>0</v>
      </c>
      <c r="G159" s="49">
        <v>0</v>
      </c>
      <c r="H159" s="50">
        <v>1884968</v>
      </c>
      <c r="I159" s="51">
        <f t="shared" si="5"/>
        <v>2.0079978687803419</v>
      </c>
    </row>
    <row r="160" spans="1:9" ht="15.75" customHeight="1" x14ac:dyDescent="0.3">
      <c r="A160" s="86"/>
      <c r="B160" s="80"/>
      <c r="C160" s="26" t="s">
        <v>17</v>
      </c>
      <c r="D160" s="49">
        <v>17472</v>
      </c>
      <c r="E160" s="49">
        <v>0</v>
      </c>
      <c r="F160" s="49">
        <v>0</v>
      </c>
      <c r="G160" s="49">
        <v>0</v>
      </c>
      <c r="H160" s="50">
        <v>17472</v>
      </c>
      <c r="I160" s="51">
        <f t="shared" si="5"/>
        <v>1.8612378970534318E-2</v>
      </c>
    </row>
    <row r="161" spans="1:9" ht="15.75" customHeight="1" x14ac:dyDescent="0.3">
      <c r="A161" s="86"/>
      <c r="B161" s="80"/>
      <c r="C161" s="26" t="s">
        <v>19</v>
      </c>
      <c r="D161" s="49">
        <v>329772</v>
      </c>
      <c r="E161" s="49">
        <v>0</v>
      </c>
      <c r="F161" s="49">
        <v>0</v>
      </c>
      <c r="G161" s="49">
        <v>0</v>
      </c>
      <c r="H161" s="50">
        <v>329772</v>
      </c>
      <c r="I161" s="51">
        <f t="shared" si="5"/>
        <v>0.35129586984152039</v>
      </c>
    </row>
    <row r="162" spans="1:9" ht="15.75" customHeight="1" x14ac:dyDescent="0.3">
      <c r="A162" s="86"/>
      <c r="B162" s="80"/>
      <c r="C162" s="26" t="s">
        <v>20</v>
      </c>
      <c r="D162" s="49">
        <v>475615</v>
      </c>
      <c r="E162" s="49">
        <v>0</v>
      </c>
      <c r="F162" s="49">
        <v>0</v>
      </c>
      <c r="G162" s="49">
        <v>0</v>
      </c>
      <c r="H162" s="50">
        <v>475615</v>
      </c>
      <c r="I162" s="51">
        <f t="shared" si="5"/>
        <v>0.50665788828243363</v>
      </c>
    </row>
    <row r="163" spans="1:9" ht="15.75" customHeight="1" x14ac:dyDescent="0.3">
      <c r="A163" s="86"/>
      <c r="B163" s="80" t="s">
        <v>123</v>
      </c>
      <c r="C163" s="80"/>
      <c r="D163" s="49">
        <v>5848186</v>
      </c>
      <c r="E163" s="49">
        <v>0</v>
      </c>
      <c r="F163" s="49">
        <v>0</v>
      </c>
      <c r="G163" s="49">
        <v>0</v>
      </c>
      <c r="H163" s="50">
        <v>5898186</v>
      </c>
      <c r="I163" s="51">
        <f t="shared" si="5"/>
        <v>6.2831543653102075</v>
      </c>
    </row>
    <row r="164" spans="1:9" ht="15.75" customHeight="1" x14ac:dyDescent="0.3">
      <c r="A164" s="86"/>
      <c r="B164" s="26" t="s">
        <v>124</v>
      </c>
      <c r="C164" s="26" t="s">
        <v>20</v>
      </c>
      <c r="D164" s="49">
        <v>40000</v>
      </c>
      <c r="E164" s="49">
        <v>0</v>
      </c>
      <c r="F164" s="49">
        <v>0</v>
      </c>
      <c r="G164" s="49">
        <v>0</v>
      </c>
      <c r="H164" s="50">
        <v>40000</v>
      </c>
      <c r="I164" s="51">
        <f t="shared" si="5"/>
        <v>4.2610757716424724E-2</v>
      </c>
    </row>
    <row r="165" spans="1:9" ht="15.75" customHeight="1" x14ac:dyDescent="0.3">
      <c r="A165" s="86"/>
      <c r="B165" s="80" t="s">
        <v>125</v>
      </c>
      <c r="C165" s="26" t="s">
        <v>15</v>
      </c>
      <c r="D165" s="49">
        <v>516478</v>
      </c>
      <c r="E165" s="49">
        <v>1031</v>
      </c>
      <c r="F165" s="49">
        <v>0</v>
      </c>
      <c r="G165" s="49">
        <v>0</v>
      </c>
      <c r="H165" s="50">
        <v>517509</v>
      </c>
      <c r="I165" s="51">
        <f t="shared" si="5"/>
        <v>0.55128626537673109</v>
      </c>
    </row>
    <row r="166" spans="1:9" ht="15.75" customHeight="1" x14ac:dyDescent="0.3">
      <c r="A166" s="86"/>
      <c r="B166" s="80"/>
      <c r="C166" s="26" t="s">
        <v>16</v>
      </c>
      <c r="D166" s="49">
        <v>74752</v>
      </c>
      <c r="E166" s="49">
        <v>20694</v>
      </c>
      <c r="F166" s="49">
        <v>0</v>
      </c>
      <c r="G166" s="49">
        <v>0</v>
      </c>
      <c r="H166" s="50">
        <v>95446</v>
      </c>
      <c r="I166" s="51">
        <f t="shared" si="5"/>
        <v>0.10167565952504685</v>
      </c>
    </row>
    <row r="167" spans="1:9" ht="15.75" customHeight="1" x14ac:dyDescent="0.3">
      <c r="A167" s="86"/>
      <c r="B167" s="80"/>
      <c r="C167" s="26" t="s">
        <v>19</v>
      </c>
      <c r="D167" s="49">
        <v>850</v>
      </c>
      <c r="E167" s="49">
        <v>7000</v>
      </c>
      <c r="F167" s="49">
        <v>0</v>
      </c>
      <c r="G167" s="49">
        <v>0</v>
      </c>
      <c r="H167" s="50">
        <v>7850</v>
      </c>
      <c r="I167" s="51">
        <f t="shared" si="5"/>
        <v>8.3623612018483527E-3</v>
      </c>
    </row>
    <row r="168" spans="1:9" ht="15.75" customHeight="1" x14ac:dyDescent="0.3">
      <c r="A168" s="86"/>
      <c r="B168" s="80"/>
      <c r="C168" s="26" t="s">
        <v>20</v>
      </c>
      <c r="D168" s="49">
        <v>877343</v>
      </c>
      <c r="E168" s="49">
        <v>0</v>
      </c>
      <c r="F168" s="49">
        <v>0</v>
      </c>
      <c r="G168" s="49">
        <v>0</v>
      </c>
      <c r="H168" s="50">
        <v>877343</v>
      </c>
      <c r="I168" s="51">
        <f t="shared" si="5"/>
        <v>0.93460625018003041</v>
      </c>
    </row>
    <row r="169" spans="1:9" ht="15.75" customHeight="1" x14ac:dyDescent="0.3">
      <c r="A169" s="86"/>
      <c r="B169" s="80"/>
      <c r="C169" s="26" t="s">
        <v>21</v>
      </c>
      <c r="D169" s="49">
        <v>0</v>
      </c>
      <c r="E169" s="49">
        <v>857</v>
      </c>
      <c r="F169" s="49">
        <v>0</v>
      </c>
      <c r="G169" s="49">
        <v>0</v>
      </c>
      <c r="H169" s="50">
        <v>857</v>
      </c>
      <c r="I169" s="51">
        <f t="shared" si="5"/>
        <v>9.1293548407439973E-4</v>
      </c>
    </row>
    <row r="170" spans="1:9" ht="15.75" customHeight="1" x14ac:dyDescent="0.3">
      <c r="A170" s="86"/>
      <c r="B170" s="80" t="s">
        <v>126</v>
      </c>
      <c r="C170" s="80"/>
      <c r="D170" s="49">
        <v>1469423</v>
      </c>
      <c r="E170" s="49">
        <v>29582</v>
      </c>
      <c r="F170" s="49">
        <v>0</v>
      </c>
      <c r="G170" s="49">
        <v>0</v>
      </c>
      <c r="H170" s="50">
        <v>1499005</v>
      </c>
      <c r="I170" s="51">
        <f t="shared" si="5"/>
        <v>1.5968434717677311</v>
      </c>
    </row>
    <row r="171" spans="1:9" ht="15.75" customHeight="1" x14ac:dyDescent="0.3">
      <c r="A171" s="86"/>
      <c r="B171" s="26" t="s">
        <v>127</v>
      </c>
      <c r="C171" s="26" t="s">
        <v>20</v>
      </c>
      <c r="D171" s="49">
        <v>101867</v>
      </c>
      <c r="E171" s="49">
        <v>0</v>
      </c>
      <c r="F171" s="49">
        <v>0</v>
      </c>
      <c r="G171" s="49">
        <v>0</v>
      </c>
      <c r="H171" s="50">
        <v>101867</v>
      </c>
      <c r="I171" s="51">
        <f t="shared" si="5"/>
        <v>0.10851575140747594</v>
      </c>
    </row>
    <row r="172" spans="1:9" ht="15.75" customHeight="1" x14ac:dyDescent="0.3">
      <c r="A172" s="86"/>
      <c r="B172" s="80" t="s">
        <v>128</v>
      </c>
      <c r="C172" s="26" t="s">
        <v>15</v>
      </c>
      <c r="D172" s="49">
        <v>522847</v>
      </c>
      <c r="E172" s="49">
        <v>0</v>
      </c>
      <c r="F172" s="49">
        <v>0</v>
      </c>
      <c r="G172" s="49">
        <v>0</v>
      </c>
      <c r="H172" s="50">
        <v>522847</v>
      </c>
      <c r="I172" s="51">
        <f t="shared" si="5"/>
        <v>0.55697267099398795</v>
      </c>
    </row>
    <row r="173" spans="1:9" ht="15.75" customHeight="1" x14ac:dyDescent="0.3">
      <c r="A173" s="86"/>
      <c r="B173" s="80"/>
      <c r="C173" s="26" t="s">
        <v>16</v>
      </c>
      <c r="D173" s="49">
        <v>175929</v>
      </c>
      <c r="E173" s="49">
        <v>0</v>
      </c>
      <c r="F173" s="49">
        <v>0</v>
      </c>
      <c r="G173" s="49">
        <v>0</v>
      </c>
      <c r="H173" s="50">
        <v>175929</v>
      </c>
      <c r="I173" s="51">
        <f t="shared" si="5"/>
        <v>0.18741169985732214</v>
      </c>
    </row>
    <row r="174" spans="1:9" ht="15.75" customHeight="1" x14ac:dyDescent="0.3">
      <c r="A174" s="86"/>
      <c r="B174" s="80"/>
      <c r="C174" s="26" t="s">
        <v>19</v>
      </c>
      <c r="D174" s="49">
        <v>600</v>
      </c>
      <c r="E174" s="49">
        <v>0</v>
      </c>
      <c r="F174" s="49">
        <v>0</v>
      </c>
      <c r="G174" s="49">
        <v>0</v>
      </c>
      <c r="H174" s="50">
        <v>600</v>
      </c>
      <c r="I174" s="51">
        <f t="shared" si="5"/>
        <v>6.3916136574637087E-4</v>
      </c>
    </row>
    <row r="175" spans="1:9" ht="15.75" customHeight="1" x14ac:dyDescent="0.3">
      <c r="A175" s="86"/>
      <c r="B175" s="80"/>
      <c r="C175" s="26" t="s">
        <v>20</v>
      </c>
      <c r="D175" s="49">
        <v>211907</v>
      </c>
      <c r="E175" s="49">
        <v>0</v>
      </c>
      <c r="F175" s="49">
        <v>0</v>
      </c>
      <c r="G175" s="49">
        <v>0</v>
      </c>
      <c r="H175" s="50">
        <v>211907</v>
      </c>
      <c r="I175" s="51">
        <f t="shared" si="5"/>
        <v>0.22573794588536036</v>
      </c>
    </row>
    <row r="176" spans="1:9" ht="15.75" customHeight="1" x14ac:dyDescent="0.3">
      <c r="A176" s="86"/>
      <c r="B176" s="80" t="s">
        <v>129</v>
      </c>
      <c r="C176" s="80"/>
      <c r="D176" s="49">
        <v>911283</v>
      </c>
      <c r="E176" s="49">
        <v>0</v>
      </c>
      <c r="F176" s="49">
        <v>0</v>
      </c>
      <c r="G176" s="49">
        <v>0</v>
      </c>
      <c r="H176" s="50">
        <v>911283</v>
      </c>
      <c r="I176" s="51">
        <f t="shared" si="5"/>
        <v>0.97076147810241686</v>
      </c>
    </row>
    <row r="177" spans="1:9" ht="15.75" customHeight="1" x14ac:dyDescent="0.3">
      <c r="A177" s="86"/>
      <c r="B177" s="80" t="s">
        <v>130</v>
      </c>
      <c r="C177" s="26" t="s">
        <v>15</v>
      </c>
      <c r="D177" s="49">
        <v>1089744</v>
      </c>
      <c r="E177" s="49">
        <v>18633</v>
      </c>
      <c r="F177" s="49">
        <v>0</v>
      </c>
      <c r="G177" s="49">
        <v>6400</v>
      </c>
      <c r="H177" s="50">
        <v>1114777</v>
      </c>
      <c r="I177" s="51">
        <f t="shared" si="5"/>
        <v>1.1875373163710701</v>
      </c>
    </row>
    <row r="178" spans="1:9" ht="15.75" customHeight="1" x14ac:dyDescent="0.3">
      <c r="A178" s="86"/>
      <c r="B178" s="80"/>
      <c r="C178" s="26" t="s">
        <v>16</v>
      </c>
      <c r="D178" s="49">
        <v>54807</v>
      </c>
      <c r="E178" s="49">
        <v>115291</v>
      </c>
      <c r="F178" s="49">
        <v>0</v>
      </c>
      <c r="G178" s="49">
        <v>22035</v>
      </c>
      <c r="H178" s="50">
        <v>192133</v>
      </c>
      <c r="I178" s="51">
        <f t="shared" si="5"/>
        <v>0.2046733178082458</v>
      </c>
    </row>
    <row r="179" spans="1:9" ht="15.75" customHeight="1" x14ac:dyDescent="0.3">
      <c r="A179" s="86"/>
      <c r="B179" s="80"/>
      <c r="C179" s="26" t="s">
        <v>17</v>
      </c>
      <c r="D179" s="49">
        <v>8000</v>
      </c>
      <c r="E179" s="49">
        <v>0</v>
      </c>
      <c r="F179" s="49">
        <v>0</v>
      </c>
      <c r="G179" s="49">
        <v>0</v>
      </c>
      <c r="H179" s="50">
        <v>8000</v>
      </c>
      <c r="I179" s="51">
        <f t="shared" si="5"/>
        <v>8.5221515432849452E-3</v>
      </c>
    </row>
    <row r="180" spans="1:9" ht="15.75" customHeight="1" x14ac:dyDescent="0.3">
      <c r="A180" s="86"/>
      <c r="B180" s="80"/>
      <c r="C180" s="26" t="s">
        <v>19</v>
      </c>
      <c r="D180" s="49">
        <v>500</v>
      </c>
      <c r="E180" s="49">
        <v>0</v>
      </c>
      <c r="F180" s="49">
        <v>0</v>
      </c>
      <c r="G180" s="49">
        <v>0</v>
      </c>
      <c r="H180" s="50">
        <v>500</v>
      </c>
      <c r="I180" s="51">
        <f t="shared" si="5"/>
        <v>5.3263447145530907E-4</v>
      </c>
    </row>
    <row r="181" spans="1:9" ht="15.75" customHeight="1" x14ac:dyDescent="0.3">
      <c r="A181" s="86"/>
      <c r="B181" s="80"/>
      <c r="C181" s="26" t="s">
        <v>20</v>
      </c>
      <c r="D181" s="49">
        <v>106397</v>
      </c>
      <c r="E181" s="49">
        <v>1200</v>
      </c>
      <c r="F181" s="49">
        <v>0</v>
      </c>
      <c r="G181" s="49">
        <v>0</v>
      </c>
      <c r="H181" s="50">
        <v>107597</v>
      </c>
      <c r="I181" s="51">
        <f t="shared" si="5"/>
        <v>0.11461974245035378</v>
      </c>
    </row>
    <row r="182" spans="1:9" ht="15.75" customHeight="1" x14ac:dyDescent="0.3">
      <c r="A182" s="87"/>
      <c r="B182" s="80" t="s">
        <v>131</v>
      </c>
      <c r="C182" s="80"/>
      <c r="D182" s="49">
        <v>1259448</v>
      </c>
      <c r="E182" s="49">
        <v>135124</v>
      </c>
      <c r="F182" s="49">
        <v>0</v>
      </c>
      <c r="G182" s="49">
        <v>28435</v>
      </c>
      <c r="H182" s="50">
        <v>1423007</v>
      </c>
      <c r="I182" s="51">
        <f t="shared" si="5"/>
        <v>1.5158851626444101</v>
      </c>
    </row>
    <row r="183" spans="1:9" s="4" customFormat="1" ht="15.75" customHeight="1" x14ac:dyDescent="0.3">
      <c r="A183" s="81" t="s">
        <v>132</v>
      </c>
      <c r="B183" s="81"/>
      <c r="C183" s="81"/>
      <c r="D183" s="52">
        <v>10646308</v>
      </c>
      <c r="E183" s="52">
        <v>871959</v>
      </c>
      <c r="F183" s="52">
        <v>0</v>
      </c>
      <c r="G183" s="52">
        <v>1040586</v>
      </c>
      <c r="H183" s="53">
        <v>12558853</v>
      </c>
      <c r="I183" s="54">
        <f t="shared" si="5"/>
        <v>13.378556059479845</v>
      </c>
    </row>
    <row r="184" spans="1:9" s="2" customFormat="1" ht="15" customHeight="1" x14ac:dyDescent="0.3">
      <c r="A184" s="82" t="s">
        <v>133</v>
      </c>
      <c r="B184" s="83"/>
      <c r="C184" s="84"/>
      <c r="D184" s="55">
        <v>57924083</v>
      </c>
      <c r="E184" s="55">
        <v>14151199</v>
      </c>
      <c r="F184" s="55">
        <v>1104967</v>
      </c>
      <c r="G184" s="55">
        <v>20692759</v>
      </c>
      <c r="H184" s="55">
        <v>93873008</v>
      </c>
      <c r="I184" s="55">
        <f t="shared" si="5"/>
        <v>100</v>
      </c>
    </row>
  </sheetData>
  <mergeCells count="94">
    <mergeCell ref="B177:B181"/>
    <mergeCell ref="B182:C182"/>
    <mergeCell ref="B114:C114"/>
    <mergeCell ref="B115:B119"/>
    <mergeCell ref="B120:C120"/>
    <mergeCell ref="A121:C121"/>
    <mergeCell ref="B139:C139"/>
    <mergeCell ref="B129:B134"/>
    <mergeCell ref="B135:C135"/>
    <mergeCell ref="B136:B138"/>
    <mergeCell ref="B140:B145"/>
    <mergeCell ref="B146:C146"/>
    <mergeCell ref="B147:B150"/>
    <mergeCell ref="A183:C183"/>
    <mergeCell ref="A184:C184"/>
    <mergeCell ref="B151:C151"/>
    <mergeCell ref="A152:C152"/>
    <mergeCell ref="A153:A182"/>
    <mergeCell ref="B153:B156"/>
    <mergeCell ref="B157:C157"/>
    <mergeCell ref="B158:B162"/>
    <mergeCell ref="B163:C163"/>
    <mergeCell ref="B165:B169"/>
    <mergeCell ref="B170:C170"/>
    <mergeCell ref="B172:B175"/>
    <mergeCell ref="B176:C176"/>
    <mergeCell ref="A122:A151"/>
    <mergeCell ref="B122:B127"/>
    <mergeCell ref="B128:C128"/>
    <mergeCell ref="A87:C87"/>
    <mergeCell ref="A88:A102"/>
    <mergeCell ref="B88:B89"/>
    <mergeCell ref="B90:C90"/>
    <mergeCell ref="B91:B93"/>
    <mergeCell ref="B94:C94"/>
    <mergeCell ref="B95:B96"/>
    <mergeCell ref="B97:C97"/>
    <mergeCell ref="B98:B101"/>
    <mergeCell ref="B102:C102"/>
    <mergeCell ref="A103:C103"/>
    <mergeCell ref="A105:A120"/>
    <mergeCell ref="B105:B108"/>
    <mergeCell ref="B109:C109"/>
    <mergeCell ref="B110:B113"/>
    <mergeCell ref="B69:C69"/>
    <mergeCell ref="B70:B74"/>
    <mergeCell ref="B75:C75"/>
    <mergeCell ref="A76:C76"/>
    <mergeCell ref="A77:A86"/>
    <mergeCell ref="B78:B80"/>
    <mergeCell ref="B81:C81"/>
    <mergeCell ref="B82:B85"/>
    <mergeCell ref="B86:C86"/>
    <mergeCell ref="B47:B52"/>
    <mergeCell ref="B53:C53"/>
    <mergeCell ref="B54:B56"/>
    <mergeCell ref="B57:C57"/>
    <mergeCell ref="B58:B60"/>
    <mergeCell ref="B61:C61"/>
    <mergeCell ref="B62:B64"/>
    <mergeCell ref="B65:C65"/>
    <mergeCell ref="B66:B68"/>
    <mergeCell ref="A22:A35"/>
    <mergeCell ref="B22:B26"/>
    <mergeCell ref="B27:C27"/>
    <mergeCell ref="B28:B31"/>
    <mergeCell ref="B32:C32"/>
    <mergeCell ref="B33:B34"/>
    <mergeCell ref="B35:C35"/>
    <mergeCell ref="A47:A75"/>
    <mergeCell ref="A36:C36"/>
    <mergeCell ref="B37:B39"/>
    <mergeCell ref="B40:C40"/>
    <mergeCell ref="A37:A45"/>
    <mergeCell ref="B41:B44"/>
    <mergeCell ref="B45:C45"/>
    <mergeCell ref="A46:C46"/>
    <mergeCell ref="A15:C15"/>
    <mergeCell ref="A16:C16"/>
    <mergeCell ref="A17:C17"/>
    <mergeCell ref="A18:C18"/>
    <mergeCell ref="A19:C19"/>
    <mergeCell ref="A20:C20"/>
    <mergeCell ref="A7:C8"/>
    <mergeCell ref="A21:H21"/>
    <mergeCell ref="I7:I8"/>
    <mergeCell ref="A9:I9"/>
    <mergeCell ref="D7:F7"/>
    <mergeCell ref="G7:G8"/>
    <mergeCell ref="H7:H8"/>
    <mergeCell ref="A11:C11"/>
    <mergeCell ref="A12:C12"/>
    <mergeCell ref="A13:C13"/>
    <mergeCell ref="A14:C14"/>
  </mergeCells>
  <pageMargins left="0.59055118110236227" right="0.39370078740157483" top="0.39370078740157483" bottom="0.39370078740157483" header="0.19685039370078741" footer="0.19685039370078741"/>
  <pageSetup scale="90" firstPageNumber="0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1_pielikums_kopsavilkums</vt:lpstr>
      <vt:lpstr>1_pielikums_Funkcionālās_kateg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dagnija.spele</dc:creator>
  <cp:lastModifiedBy>Sanita Djadela</cp:lastModifiedBy>
  <cp:lastPrinted>2025-10-07T11:21:13Z</cp:lastPrinted>
  <dcterms:created xsi:type="dcterms:W3CDTF">2025-01-31T09:43:23Z</dcterms:created>
  <dcterms:modified xsi:type="dcterms:W3CDTF">2026-02-03T09:11:58Z</dcterms:modified>
</cp:coreProperties>
</file>