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05" yWindow="-105" windowWidth="23250" windowHeight="12450" tabRatio="718"/>
  </bookViews>
  <sheets>
    <sheet name="1.pielikums" sheetId="11" r:id="rId1"/>
    <sheet name="2.pielikums" sheetId="13" r:id="rId2"/>
    <sheet name="3.pielikums_Saistību apmērs" sheetId="17" r:id="rId3"/>
    <sheet name="4.pielikums_Ziedojumu_tame" sheetId="15" r:id="rId4"/>
    <sheet name="5.pielikums_Ziedojumi_pa_EKK" sheetId="16" r:id="rId5"/>
  </sheets>
  <externalReferences>
    <externalReference r:id="rId6"/>
  </externalReferences>
  <definedNames>
    <definedName name="_xlnm._FilterDatabase" localSheetId="0" hidden="1">'1.pielikums'!$A$141:$G$315</definedName>
    <definedName name="_xlnm._FilterDatabase" localSheetId="2" hidden="1">'3.pielikums_Saistību apmērs'!$A$6:$DI$127</definedName>
    <definedName name="Excel_BuiltIn_Print_Titles_1">#REF!</definedName>
    <definedName name="Pašvaldības______finansējums">'[1]nelabot!'!$G$4:$G$7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35" i="17" l="1"/>
  <c r="O127" i="17"/>
  <c r="O130" i="17" s="1"/>
  <c r="N127" i="17"/>
  <c r="M127" i="17"/>
  <c r="L127" i="17"/>
  <c r="K127" i="17"/>
  <c r="K130" i="17" s="1"/>
  <c r="J127" i="17"/>
  <c r="I127" i="17"/>
  <c r="H127" i="17"/>
  <c r="G127" i="17"/>
  <c r="F127" i="17"/>
  <c r="P126" i="17"/>
  <c r="P125" i="17"/>
  <c r="P124" i="17"/>
  <c r="P123" i="17"/>
  <c r="P122" i="17"/>
  <c r="P121" i="17"/>
  <c r="P120" i="17"/>
  <c r="P119" i="17"/>
  <c r="P118" i="17"/>
  <c r="P117" i="17"/>
  <c r="P116" i="17"/>
  <c r="P127" i="17" s="1"/>
  <c r="O114" i="17"/>
  <c r="N114" i="17"/>
  <c r="M114" i="17"/>
  <c r="L114" i="17"/>
  <c r="K114" i="17"/>
  <c r="J114" i="17"/>
  <c r="I114" i="17"/>
  <c r="H114" i="17"/>
  <c r="G114" i="17"/>
  <c r="F114" i="17"/>
  <c r="P113" i="17"/>
  <c r="P112" i="17"/>
  <c r="P111" i="17"/>
  <c r="P110" i="17"/>
  <c r="P109" i="17"/>
  <c r="P108" i="17"/>
  <c r="P107" i="17"/>
  <c r="P106" i="17"/>
  <c r="P105" i="17"/>
  <c r="P104" i="17"/>
  <c r="P103" i="17"/>
  <c r="P102" i="17"/>
  <c r="P101" i="17"/>
  <c r="P100" i="17"/>
  <c r="P99" i="17"/>
  <c r="P98" i="17"/>
  <c r="P97" i="17"/>
  <c r="P96" i="17"/>
  <c r="P95" i="17"/>
  <c r="P94" i="17"/>
  <c r="P93" i="17"/>
  <c r="P92" i="17"/>
  <c r="P91" i="17"/>
  <c r="P90" i="17"/>
  <c r="P89" i="17"/>
  <c r="P88" i="17"/>
  <c r="P87" i="17"/>
  <c r="P86" i="17"/>
  <c r="P85" i="17"/>
  <c r="P84" i="17"/>
  <c r="P83" i="17"/>
  <c r="P82" i="17"/>
  <c r="P81" i="17"/>
  <c r="P80" i="17"/>
  <c r="P79" i="17"/>
  <c r="P78" i="17"/>
  <c r="P77" i="17"/>
  <c r="P76" i="17"/>
  <c r="P75" i="17"/>
  <c r="P74" i="17"/>
  <c r="P73" i="17"/>
  <c r="P72" i="17"/>
  <c r="P71" i="17"/>
  <c r="P70" i="17"/>
  <c r="P69" i="17"/>
  <c r="P68" i="17"/>
  <c r="P67" i="17"/>
  <c r="P66" i="17"/>
  <c r="P65" i="17"/>
  <c r="P64" i="17"/>
  <c r="P63" i="17"/>
  <c r="P62" i="17"/>
  <c r="P61" i="17"/>
  <c r="P60" i="17"/>
  <c r="P59" i="17"/>
  <c r="P58" i="17"/>
  <c r="P57" i="17"/>
  <c r="P56" i="17"/>
  <c r="P55" i="17"/>
  <c r="P54" i="17"/>
  <c r="P53" i="17"/>
  <c r="P52" i="17"/>
  <c r="P51" i="17"/>
  <c r="P50" i="17"/>
  <c r="P49" i="17"/>
  <c r="P48" i="17"/>
  <c r="P47" i="17"/>
  <c r="P46" i="17"/>
  <c r="P45" i="17"/>
  <c r="P44" i="17"/>
  <c r="P43" i="17"/>
  <c r="P42" i="17"/>
  <c r="P41" i="17"/>
  <c r="P40" i="17"/>
  <c r="P39" i="17"/>
  <c r="P38" i="17"/>
  <c r="P37" i="17"/>
  <c r="P36" i="17"/>
  <c r="P35" i="17"/>
  <c r="P34" i="17"/>
  <c r="P33" i="17"/>
  <c r="P32" i="17"/>
  <c r="P31" i="17"/>
  <c r="P30" i="17"/>
  <c r="P29" i="17"/>
  <c r="P28" i="17"/>
  <c r="P27" i="17"/>
  <c r="P26" i="17"/>
  <c r="P25" i="17"/>
  <c r="P24" i="17"/>
  <c r="P23" i="17"/>
  <c r="P22" i="17"/>
  <c r="P21" i="17"/>
  <c r="P20" i="17"/>
  <c r="P19" i="17"/>
  <c r="P18" i="17"/>
  <c r="P17" i="17"/>
  <c r="P16" i="17"/>
  <c r="P15" i="17"/>
  <c r="P14" i="17"/>
  <c r="P13" i="17"/>
  <c r="P12" i="17"/>
  <c r="P11" i="17"/>
  <c r="P10" i="17"/>
  <c r="P9" i="17"/>
  <c r="P8" i="17"/>
  <c r="G12" i="16"/>
  <c r="G11" i="16"/>
  <c r="J10" i="16"/>
  <c r="I10" i="16"/>
  <c r="H10" i="16"/>
  <c r="C21" i="15"/>
  <c r="C19" i="15"/>
  <c r="C18" i="15"/>
  <c r="C16" i="15" s="1"/>
  <c r="C11" i="15"/>
  <c r="C9" i="15"/>
  <c r="G169" i="11"/>
  <c r="G164" i="11"/>
  <c r="G319" i="11"/>
  <c r="G143" i="11"/>
  <c r="G180" i="11"/>
  <c r="G93" i="11"/>
  <c r="G44" i="11"/>
  <c r="L130" i="17" l="1"/>
  <c r="L133" i="17" s="1"/>
  <c r="I130" i="17"/>
  <c r="I133" i="17" s="1"/>
  <c r="M130" i="17"/>
  <c r="M133" i="17" s="1"/>
  <c r="P114" i="17"/>
  <c r="H130" i="17"/>
  <c r="H133" i="17" s="1"/>
  <c r="G10" i="16"/>
  <c r="J130" i="17"/>
  <c r="J133" i="17" s="1"/>
  <c r="N130" i="17"/>
  <c r="N133" i="17" s="1"/>
  <c r="K133" i="17"/>
  <c r="P130" i="17"/>
  <c r="G198" i="11"/>
  <c r="G90" i="11" l="1"/>
  <c r="G27" i="11"/>
  <c r="G19" i="11"/>
  <c r="G154" i="11"/>
  <c r="G115" i="11"/>
  <c r="G129" i="11"/>
  <c r="G137" i="11" l="1"/>
  <c r="G134" i="11"/>
  <c r="G126" i="11"/>
  <c r="G124" i="11"/>
  <c r="G121" i="11"/>
  <c r="G112" i="11"/>
  <c r="G314" i="11"/>
  <c r="G301" i="11"/>
  <c r="G232" i="11"/>
  <c r="G175" i="11"/>
  <c r="G158" i="11"/>
  <c r="G96" i="11"/>
  <c r="G80" i="11"/>
  <c r="G41" i="11"/>
  <c r="G25" i="11"/>
  <c r="G14" i="11"/>
  <c r="G12" i="11"/>
  <c r="G9" i="11"/>
  <c r="G142" i="11" l="1"/>
  <c r="G8" i="11"/>
  <c r="G111" i="11"/>
  <c r="G324" i="11" l="1"/>
</calcChain>
</file>

<file path=xl/sharedStrings.xml><?xml version="1.0" encoding="utf-8"?>
<sst xmlns="http://schemas.openxmlformats.org/spreadsheetml/2006/main" count="1791" uniqueCount="1142">
  <si>
    <r>
      <t xml:space="preserve">BUDŽETA IEŅĒMUMI ATBILSTOŠI </t>
    </r>
    <r>
      <rPr>
        <b/>
        <u/>
        <sz val="14"/>
        <rFont val="Cambria"/>
        <family val="1"/>
        <charset val="186"/>
        <scheme val="major"/>
      </rPr>
      <t>EKONOMISKAI KATEGORIJAI</t>
    </r>
  </si>
  <si>
    <t>Ekonomiskā kategorija</t>
  </si>
  <si>
    <t>Ekonomiskās kategorijas kods un nosaukums</t>
  </si>
  <si>
    <t>Budžeta plāns, EUR</t>
  </si>
  <si>
    <t>KOPĀ</t>
  </si>
  <si>
    <t>10000</t>
  </si>
  <si>
    <t>NAUDAS SODI UN SANKCIJAS</t>
  </si>
  <si>
    <t>10100</t>
  </si>
  <si>
    <t>Naudas sodi</t>
  </si>
  <si>
    <t>10140</t>
  </si>
  <si>
    <t>Naudas sodi, ko uzliek pašvaldība-administratīvā komisija, Pašvaldības policija</t>
  </si>
  <si>
    <t>10154</t>
  </si>
  <si>
    <t>Naudas sodi, ko uzliek  par pārkāpumiem ceļu satiksmē</t>
  </si>
  <si>
    <t>11000</t>
  </si>
  <si>
    <t>BUDŽETA NODOKĻU IEŅĒMUMI</t>
  </si>
  <si>
    <t>11010</t>
  </si>
  <si>
    <t>Ieņēmumi no iedzīvotāju ienākuma nodokļa</t>
  </si>
  <si>
    <t>1112</t>
  </si>
  <si>
    <t>Saņemts no Valsts kases sadales konta pārskata gadā ieskaitītais iedzīvotāju ienākuma nodoklis</t>
  </si>
  <si>
    <t xml:space="preserve">  </t>
  </si>
  <si>
    <t>12000</t>
  </si>
  <si>
    <t>PĀRĒJIE NENODOKĻU IEŅĒMUMI</t>
  </si>
  <si>
    <t>12260</t>
  </si>
  <si>
    <t>Ieņēmumi no zaudējumu atlīdzības par meža resursiem nodarītiem kaitējumiem</t>
  </si>
  <si>
    <t>12300</t>
  </si>
  <si>
    <t>Dažādi nenodokļu ieņēmumi</t>
  </si>
  <si>
    <t>12393</t>
  </si>
  <si>
    <t>Piedzītie un labprātīgi atmaksātie līdzekļi</t>
  </si>
  <si>
    <t>12395</t>
  </si>
  <si>
    <t>Līgumsodi un procentu maksājumi par saistību neizpildi</t>
  </si>
  <si>
    <t>12399</t>
  </si>
  <si>
    <t>Pārējie dažādi nenodokļu ieņēmumi, kas nav iepriekš klasificēti šajā klasifikato</t>
  </si>
  <si>
    <t>13000</t>
  </si>
  <si>
    <t>IEŅĒMUMI NO VALSTS (PAŠVALDĪBAS) ĪPAŠUMA PĀRDOŠANAS UN NO NODOKĻU PAMATPARĀDA KA</t>
  </si>
  <si>
    <t>13100</t>
  </si>
  <si>
    <t>Ieņēmumi no ēku un būvju īpašuma pārdošanas</t>
  </si>
  <si>
    <t>13200</t>
  </si>
  <si>
    <t>Ieņēmumi no zemes, meža īpašuma pārdošanas</t>
  </si>
  <si>
    <t>13210</t>
  </si>
  <si>
    <t>Ieņēmumi no zemes īpašuma pārdošanas</t>
  </si>
  <si>
    <t>Ieņēmumi no meža īpašuma pārdošanas</t>
  </si>
  <si>
    <t>13400</t>
  </si>
  <si>
    <t>Ieņēmumi no pašvaldību kustamā īpašuma un mantas realizācijas</t>
  </si>
  <si>
    <t>17000</t>
  </si>
  <si>
    <t>No valsts budžeta daļēji finansēto atvasināto publisko personu un budžeta nefinansēto iestāžu transferti</t>
  </si>
  <si>
    <t>17200</t>
  </si>
  <si>
    <t>Pašvaldību saņemtie transferti no valsts budžeta daļēji finansētām atvasinātām publiskām personām un no budžeta nefinansētām iestādēm</t>
  </si>
  <si>
    <t>18000</t>
  </si>
  <si>
    <t>VALSTS BUDŽETA TRANSFERTI</t>
  </si>
  <si>
    <t>18600</t>
  </si>
  <si>
    <t>Pašvaldību saņemtie transferti no valsts budžeta</t>
  </si>
  <si>
    <t>18620</t>
  </si>
  <si>
    <t xml:space="preserve">Pašvaldību saņemtie valsts budžeta transferti </t>
  </si>
  <si>
    <t>18621</t>
  </si>
  <si>
    <t>Mērķdotācija izglītības pasākumiem</t>
  </si>
  <si>
    <t>18622</t>
  </si>
  <si>
    <t>Mērķdotācijas kultūras pasākumiem</t>
  </si>
  <si>
    <t>18623</t>
  </si>
  <si>
    <t>Mērķdotācijas ceļiem</t>
  </si>
  <si>
    <t>18624</t>
  </si>
  <si>
    <t>Mērķdotācija pašvaldību pamatizglītības, vispārējās izglītības un daļējai interešu izglītības finanšēšanai</t>
  </si>
  <si>
    <t>18625</t>
  </si>
  <si>
    <t>Mērķdotācija pašvaldību izglītības iestāžu piecgadīgo un sešgadīgo bērnu apmācībai</t>
  </si>
  <si>
    <t xml:space="preserve">Mērķdotācija 1.-4.kl. brīvpusdienām </t>
  </si>
  <si>
    <t>Mērķdotācija 1.-4.kl.Ukraiņu izglītojamiem</t>
  </si>
  <si>
    <t>18628</t>
  </si>
  <si>
    <t>Mērķdotācija mācību literatūrai un mācību līdzekļiem</t>
  </si>
  <si>
    <t>18629</t>
  </si>
  <si>
    <t>Pārējās mērķdotācijas</t>
  </si>
  <si>
    <t>18630</t>
  </si>
  <si>
    <t>Pašvaldību no valsts budžeta iestādēm saņemtie transferti RS pol.instrumentu un pārējās ārvalstu fin.pal. līdzfinansētajiem projektiem (pasākumiem)</t>
  </si>
  <si>
    <t>Pašvaldību budžetā saņemtā dotācija no pašvaldību finanšu izlīdzināšanas fonda</t>
  </si>
  <si>
    <t>Valsts dotācija pašvaldību budžetam</t>
  </si>
  <si>
    <t>19000</t>
  </si>
  <si>
    <t>PAŠVALDĪBU BUDŽETU TRANSFERTI</t>
  </si>
  <si>
    <t>19200</t>
  </si>
  <si>
    <t>Ieņēmumi pašvaldību budžetā no citām pašvaldībām</t>
  </si>
  <si>
    <t>192001</t>
  </si>
  <si>
    <t>Pašvaldības saņemtie transferti no citām pašvaldībām izglītības funkciju nodrošināšanai</t>
  </si>
  <si>
    <t>192003</t>
  </si>
  <si>
    <t xml:space="preserve">Pārējie pašvaldības saņemtie transferti no citām pašvaldībām </t>
  </si>
  <si>
    <t>21000</t>
  </si>
  <si>
    <t>BUDŽETA IESTĀŽU IEŅĒMUMI</t>
  </si>
  <si>
    <t>Budžeta iestādes ieņēmumi no ārvalstu finanšu palīdzības</t>
  </si>
  <si>
    <t>Ieņēmumi no vadošā partnera partneru grupas īstenotajiem ES politiku instrumentu projektiem</t>
  </si>
  <si>
    <t>21300</t>
  </si>
  <si>
    <t>Ieņēmumi no budžeta iestāžu un struktūrvienību sniegtajiem maksas pakalpojumiemu un citi pašu ieņēmumi</t>
  </si>
  <si>
    <t>21351</t>
  </si>
  <si>
    <t>Mācību maksa</t>
  </si>
  <si>
    <t>21352</t>
  </si>
  <si>
    <t>Ieņēmumi no vecāku maksām</t>
  </si>
  <si>
    <t>21359</t>
  </si>
  <si>
    <t>Pārējie ieņēmumi par izglītības pakalpojumiem</t>
  </si>
  <si>
    <t>21379</t>
  </si>
  <si>
    <t>Ieņēmumi par pārējo dokumentu izsniegšanu un pārējiem kancelejas pakalpojumiem</t>
  </si>
  <si>
    <t>Ieņēmumi par telpu nomu un īri</t>
  </si>
  <si>
    <t>21381</t>
  </si>
  <si>
    <t>Ieņēmumi par telpu nomu</t>
  </si>
  <si>
    <t>213810</t>
  </si>
  <si>
    <t>213811</t>
  </si>
  <si>
    <t>Ieņēmumi par apkuri</t>
  </si>
  <si>
    <t>213812</t>
  </si>
  <si>
    <t>Ieņēmumi par ūdeni, kanalizāciju</t>
  </si>
  <si>
    <t>213813</t>
  </si>
  <si>
    <t>Ieņēmumi par elektrību</t>
  </si>
  <si>
    <t>213814</t>
  </si>
  <si>
    <t>Ieņēmumi par atkritumu izvešanu</t>
  </si>
  <si>
    <t>213815</t>
  </si>
  <si>
    <t>Ieņēmumi par apsaimniekošanu</t>
  </si>
  <si>
    <t>21382</t>
  </si>
  <si>
    <t>Ieņēmumi par viesnīcu pakalpojumiem</t>
  </si>
  <si>
    <t>21383</t>
  </si>
  <si>
    <t>Ieņēmumi no kustamā īpašuma iznomāšanas</t>
  </si>
  <si>
    <t>21384</t>
  </si>
  <si>
    <t>Ieņēmumi par zemes nomu</t>
  </si>
  <si>
    <t>21389</t>
  </si>
  <si>
    <t>Pārēji ieņēmumi par nomu un īri</t>
  </si>
  <si>
    <t>21391</t>
  </si>
  <si>
    <t>Maksa par personu uzturēšanos soc.aprūpes iestādēs</t>
  </si>
  <si>
    <t>21393</t>
  </si>
  <si>
    <t>Ieņēmumi par biļešu realizāciju</t>
  </si>
  <si>
    <t>21394</t>
  </si>
  <si>
    <t>Ieņēmumi par  komunālajiem pakalpojumiem</t>
  </si>
  <si>
    <t>Atlīdzība no apdrošināšanas sabiedrībām</t>
  </si>
  <si>
    <t>21399</t>
  </si>
  <si>
    <t>Citi ieņēmumi par maksas pakalpojumiem</t>
  </si>
  <si>
    <t>213991</t>
  </si>
  <si>
    <t>Koncesijas uzraudzības pakalpojumi</t>
  </si>
  <si>
    <t>213992</t>
  </si>
  <si>
    <t>Laulību ceremoniju pakalpojumi</t>
  </si>
  <si>
    <t>Sporta centrs pakalpojumi</t>
  </si>
  <si>
    <t>213994</t>
  </si>
  <si>
    <t>Ieņēmumi par ID karšu un suvenīru realizāciju</t>
  </si>
  <si>
    <t>2139941</t>
  </si>
  <si>
    <t>Ieņēmumi par grāmatu realizāciju-PVN 5 %</t>
  </si>
  <si>
    <t>213995</t>
  </si>
  <si>
    <t>Apbedīšanas  pakalpojumi</t>
  </si>
  <si>
    <t>213996</t>
  </si>
  <si>
    <t>Būvvaldes  pakalpojumi</t>
  </si>
  <si>
    <t>Reklāmas pakalpojumi</t>
  </si>
  <si>
    <t>213998</t>
  </si>
  <si>
    <t>Dalības maksa semināros, sacensībās</t>
  </si>
  <si>
    <t>213999</t>
  </si>
  <si>
    <t>Pārējie iepriekš neklasificētie pašu ieņēmumi</t>
  </si>
  <si>
    <t>Pārējie  ieņēmumi par iestāžu sniegtajiem maksas pakalpojumiem</t>
  </si>
  <si>
    <t>Zemes likumisko lietošanas tiesību ieņēmumi</t>
  </si>
  <si>
    <t>Pārējie iepriekš neklasificētie maksas ieņēmumi</t>
  </si>
  <si>
    <t>4000.</t>
  </si>
  <si>
    <t>ĪPAŠUMA NODOKLIS</t>
  </si>
  <si>
    <t>4100.</t>
  </si>
  <si>
    <t>Nekustamā īpašuma nodoklis</t>
  </si>
  <si>
    <t>4111</t>
  </si>
  <si>
    <t>Nekustamā īpašuma nodokļa par zemi kārtējā saimnieciskā gada ieņēmumi</t>
  </si>
  <si>
    <t>41121</t>
  </si>
  <si>
    <t>Nekustamā īpašuma nodokļa par zemi iepriekšējo gadu parādi</t>
  </si>
  <si>
    <t>41122</t>
  </si>
  <si>
    <t>Kavējuma nauda par NīN par zemi</t>
  </si>
  <si>
    <t>4121</t>
  </si>
  <si>
    <t>Nekustamā īpašuma nodokļa par ēkām un būvēm kārtējā saimn.gada ieņēmumi</t>
  </si>
  <si>
    <t>41221</t>
  </si>
  <si>
    <t>Nekustamā īpašuma nodokļa par ēkām parādi par iepriekšējiem gadiem</t>
  </si>
  <si>
    <t>41222</t>
  </si>
  <si>
    <t>Kavējuma nauda par NĪN par ēkām</t>
  </si>
  <si>
    <t>4131</t>
  </si>
  <si>
    <t>Nekustamais īpašuma nodokļa par mājokļiem kārtējā saimn.gada ieņēmumi</t>
  </si>
  <si>
    <t>41321</t>
  </si>
  <si>
    <t>Nekustamā īpašuma nodokļa par mājokļiem parādi par iepriekšējiem gadiem</t>
  </si>
  <si>
    <t>41322</t>
  </si>
  <si>
    <t>Kavējuma nauda par mājokļiem</t>
  </si>
  <si>
    <t>5000.</t>
  </si>
  <si>
    <t>Nodokļi</t>
  </si>
  <si>
    <t>5400</t>
  </si>
  <si>
    <t>NODOKĻI ATSEVIŠĶĀM PRECĒM UN PAKALPOJUMU VEIDIEM</t>
  </si>
  <si>
    <t>5410</t>
  </si>
  <si>
    <t>Azartspēļu nodoklis</t>
  </si>
  <si>
    <t>5500</t>
  </si>
  <si>
    <t>NODOKĻI UN MAKSĀJUMI PAR TIESĪBĀM LIETOT ATSEVIŠĶAS PRECES</t>
  </si>
  <si>
    <t>5531</t>
  </si>
  <si>
    <t>Dabas resursu nodoklis par dabas resursu ieguvi un vides piesārņošanu</t>
  </si>
  <si>
    <t>8000.</t>
  </si>
  <si>
    <t>IEŅĒMUMI NO UZŅĒMĒJDARBĪBAS UN  ĪPAŠUMA</t>
  </si>
  <si>
    <t>8600.</t>
  </si>
  <si>
    <t>Procentu ieņēmumi no depozītiem un kontu atlikumiem.</t>
  </si>
  <si>
    <t>Pašvaldību budžeta procentu ieņēmumi par pašvaldību kontu atlikumiem kredītiestādēs</t>
  </si>
  <si>
    <t>8640</t>
  </si>
  <si>
    <t>Procentu ieņēmumi par atlikto maksājumu un vēl nesamaksātās pirkuma maksas daļas</t>
  </si>
  <si>
    <t>9000.</t>
  </si>
  <si>
    <t>VALSTS (PAŠVALDĪBU) NODEVAS UN KANCELEJAS NODEVAS</t>
  </si>
  <si>
    <t>9180</t>
  </si>
  <si>
    <t>Valsts nodeva par citu personu apliecinošu un tiesību apliecinošu dokumentu izsniegšanu</t>
  </si>
  <si>
    <t>9183</t>
  </si>
  <si>
    <t>Nodeva par informācijas saņemšanu no Fizisko personu reģistra</t>
  </si>
  <si>
    <t>9186</t>
  </si>
  <si>
    <t>Nodeva par ziņu par deklarēto dzīvesvietu reģistrāciju</t>
  </si>
  <si>
    <t>9400</t>
  </si>
  <si>
    <t>Valsts nodevas, kuras ieskaita pašvaldību budžeta</t>
  </si>
  <si>
    <t>9420</t>
  </si>
  <si>
    <t>Valsts nodeva par apliecinājumiem un citu funkciju pildīšanu bāriņtiesās</t>
  </si>
  <si>
    <t>9430</t>
  </si>
  <si>
    <t>Valsts nodeva par uzvārda, vārda un tautības ieraksta maiņu personu apliecinošos dokumentos</t>
  </si>
  <si>
    <t>9450</t>
  </si>
  <si>
    <t>Valsts nodeva par civilstāvokļa aktu reģistrēšanu, grozīšanu un papildināšanu</t>
  </si>
  <si>
    <t>9490</t>
  </si>
  <si>
    <t>Pārējās valsts nodevas, kuras ieskaita pašvaldības budžetā</t>
  </si>
  <si>
    <t>9500</t>
  </si>
  <si>
    <t>Pašvaldību nodevas</t>
  </si>
  <si>
    <t>9512</t>
  </si>
  <si>
    <t>Pašvaldības  nodeva par izklaidējoša rakstura pasākumu sarīkošanu publiskās vietās</t>
  </si>
  <si>
    <t>9514</t>
  </si>
  <si>
    <t>Pašvaldības nodeva par tirdzniecību publiskās vietās</t>
  </si>
  <si>
    <t>9517</t>
  </si>
  <si>
    <t>Pašvaldības nodeva par reklāmas, afišu un sludinājumu izvietošanu publiskās vietās</t>
  </si>
  <si>
    <t>Pašvaldības nodeva par būvatļaujas izdošanu vai būvniecības ieceres akceptu</t>
  </si>
  <si>
    <t>9529</t>
  </si>
  <si>
    <t>Pārējās nodevas, ko uzliek pašvaldība</t>
  </si>
  <si>
    <r>
      <t xml:space="preserve">BUDŽETA IZDEVUMI ATBILSTOŠI </t>
    </r>
    <r>
      <rPr>
        <b/>
        <u/>
        <sz val="14"/>
        <rFont val="Cambria"/>
        <family val="1"/>
        <charset val="186"/>
        <scheme val="major"/>
      </rPr>
      <t>EKONOMISKAI KATEGORIJAI</t>
    </r>
  </si>
  <si>
    <t>1000</t>
  </si>
  <si>
    <t>ATLĪDZĪBA</t>
  </si>
  <si>
    <t>1100</t>
  </si>
  <si>
    <t>Darba samaksa</t>
  </si>
  <si>
    <t>1200</t>
  </si>
  <si>
    <t>Darba devēja VSAOI, pabalsti un kompensācijas</t>
  </si>
  <si>
    <t>2000</t>
  </si>
  <si>
    <t>PRECES UN PAKALPOJUMI</t>
  </si>
  <si>
    <t>2100</t>
  </si>
  <si>
    <t>Komandējumi un dienesta braucieni</t>
  </si>
  <si>
    <t>2200</t>
  </si>
  <si>
    <t>Pakalpojumi</t>
  </si>
  <si>
    <t>2300</t>
  </si>
  <si>
    <t>Krājumi, materiāli, energoresursi, preces, biroja preces un inventārs</t>
  </si>
  <si>
    <t>2400</t>
  </si>
  <si>
    <t>Izdevumi periodikas iegādei bibliotēku krājumiem</t>
  </si>
  <si>
    <t>2500</t>
  </si>
  <si>
    <t>Budžeta iestāžu nodokļu maksājumi</t>
  </si>
  <si>
    <t>3000</t>
  </si>
  <si>
    <t>SUBSĪDIJAS UN DOTĀCIJAS</t>
  </si>
  <si>
    <t>3200</t>
  </si>
  <si>
    <t>Subsīdijas un dotācijas komersantiem, biedrībām un nodibinājumiem</t>
  </si>
  <si>
    <t>3290</t>
  </si>
  <si>
    <t>Subsīdijas un dotācijas komersantiem, biedrībām, nodibinājumiem ES pol. instr.un pārējās ārvalstu finanšu palīdzības līdzfinansēto projektu un pasākumu ietavros</t>
  </si>
  <si>
    <t>4000</t>
  </si>
  <si>
    <t>PROCENTU IZDEVUMI</t>
  </si>
  <si>
    <t>4300</t>
  </si>
  <si>
    <t>Pārējie procentu maksājumi</t>
  </si>
  <si>
    <t>5000</t>
  </si>
  <si>
    <t>PAMATKAPITĀLA VEIDOŠANA</t>
  </si>
  <si>
    <t>5100</t>
  </si>
  <si>
    <t>Nemateriālie ieguldījumi</t>
  </si>
  <si>
    <t>5200</t>
  </si>
  <si>
    <t>PAMATLĪDZEKĻI</t>
  </si>
  <si>
    <t>6000</t>
  </si>
  <si>
    <t>SOCIĀLIE PABALSTI</t>
  </si>
  <si>
    <t>6200</t>
  </si>
  <si>
    <t>Sociālie pabalsti naudā</t>
  </si>
  <si>
    <t>6300</t>
  </si>
  <si>
    <t>Sociālie pabalsti natūrā</t>
  </si>
  <si>
    <t>6400</t>
  </si>
  <si>
    <t>Pārējie klasifikācijā neminētie maksājumi iedzīvotājiem natūrā un kompensācijas</t>
  </si>
  <si>
    <t>Kompensācijas, kuras izmaksā personām, pamatojoties uz Latvijas tiesu, Eiropas Savienības Tiesas, Eiropas Cilvēktiesību tiesas nolēmumiem</t>
  </si>
  <si>
    <t>7000</t>
  </si>
  <si>
    <t>TRANSVERTI, DOTĀCIJAS UN MĒRĶDOTĀCIJAS PAŠVALDĪBĀM, PAŠU RESURSI,DALĪBAS MAKSA</t>
  </si>
  <si>
    <t>7200</t>
  </si>
  <si>
    <t>Pašvaldību budžeta kārtējo izdevumu transferti</t>
  </si>
  <si>
    <t>Starptautiskā sadarbība</t>
  </si>
  <si>
    <t>9000</t>
  </si>
  <si>
    <t>KAPITĀLO IZDEVUMU TRANSFERTI, MĒRĶDOTĀCIJAS</t>
  </si>
  <si>
    <t>9200</t>
  </si>
  <si>
    <t>Kapitālo izdevumu transferti starp vienas pašvaldības dažādiem budžeta veidiem</t>
  </si>
  <si>
    <r>
      <t xml:space="preserve">BUDŽETA IZDEVUMI ATBILSTOŠI </t>
    </r>
    <r>
      <rPr>
        <b/>
        <u/>
        <sz val="14"/>
        <rFont val="Cambria"/>
        <family val="1"/>
        <charset val="186"/>
        <scheme val="major"/>
      </rPr>
      <t>FUNKCIONĀLAI KATEGORIJAI</t>
    </r>
  </si>
  <si>
    <t>Funkcionālā kategorija</t>
  </si>
  <si>
    <t>Funkcionālās kategorijas apakškods</t>
  </si>
  <si>
    <t>Struktūrvienības/iestādes kods</t>
  </si>
  <si>
    <t>Struktūrvienības/iestādes nosaukums</t>
  </si>
  <si>
    <t>BUDŽETA IZDEVUMI KOPĀ</t>
  </si>
  <si>
    <t>01.000</t>
  </si>
  <si>
    <t>VISPĀRĒJIE VALDĪBAS DIENESTI</t>
  </si>
  <si>
    <t>01.100</t>
  </si>
  <si>
    <t>Izpildvara, likumdošanas vara</t>
  </si>
  <si>
    <t>1111</t>
  </si>
  <si>
    <t>Pārvalde</t>
  </si>
  <si>
    <t>Vēlēšanu komisija</t>
  </si>
  <si>
    <t>Komunikācijas pārvalde</t>
  </si>
  <si>
    <t>1117</t>
  </si>
  <si>
    <t>Klientu apkalpošanas pārvalde</t>
  </si>
  <si>
    <t>1120</t>
  </si>
  <si>
    <t>Dzimtsarakstu nodaļa</t>
  </si>
  <si>
    <t>1121</t>
  </si>
  <si>
    <t>Informācijas tehnoloģijas nodaļa</t>
  </si>
  <si>
    <t>01.330</t>
  </si>
  <si>
    <t>Vispārējās nozīmes dienesti</t>
  </si>
  <si>
    <t>Siguldas novada digitālais centrs</t>
  </si>
  <si>
    <t>01.720</t>
  </si>
  <si>
    <t>Pašvaldības budžetu parāda darījumi</t>
  </si>
  <si>
    <t>1721</t>
  </si>
  <si>
    <t>Pašvaldības budžeta iekšējā valsts parāda darījumi</t>
  </si>
  <si>
    <t>01.830</t>
  </si>
  <si>
    <t>Vispārēja rakstura transferti no pašvaldību budžeta pašvaldību budžetam</t>
  </si>
  <si>
    <t>1831</t>
  </si>
  <si>
    <t>Norēķini ar pašvaldību budžetiem-par izglītību</t>
  </si>
  <si>
    <t>Iemaksas Finanšu izlīdzināšanas fondā</t>
  </si>
  <si>
    <t>03.000</t>
  </si>
  <si>
    <t>SABIEDRISKĀ KĀRTĪBA UN DROŠĪBA</t>
  </si>
  <si>
    <t>03.200</t>
  </si>
  <si>
    <t>Subsīdijas un dotācijas komersantiem</t>
  </si>
  <si>
    <t>Ugunsdrošības un civilās aizsardzības pasākumi</t>
  </si>
  <si>
    <t>Operatīvās komunikācijas centrs</t>
  </si>
  <si>
    <t>03.600</t>
  </si>
  <si>
    <t>Pārējie neklasificētie sabiedriskās kārtības un drošības pakalpojumi</t>
  </si>
  <si>
    <t>3610</t>
  </si>
  <si>
    <t>Pašvaldības policija</t>
  </si>
  <si>
    <t>04.000</t>
  </si>
  <si>
    <t>EKONOMISKĀ DARBĪBA</t>
  </si>
  <si>
    <t>04.120</t>
  </si>
  <si>
    <t>Vispārējās nodarbinātības jautājumi</t>
  </si>
  <si>
    <t>Bērnu un jauniešu nodarbinātības pasākumi vasaras brīvlaikā</t>
  </si>
  <si>
    <t>04.430</t>
  </si>
  <si>
    <t>Būvniecība</t>
  </si>
  <si>
    <t>4431</t>
  </si>
  <si>
    <t>Būvniecības kontroles pārvalde</t>
  </si>
  <si>
    <t>04.510</t>
  </si>
  <si>
    <t xml:space="preserve">Autotransports </t>
  </si>
  <si>
    <t>4507</t>
  </si>
  <si>
    <t>Transportbūvju nodaļa</t>
  </si>
  <si>
    <t>04.730</t>
  </si>
  <si>
    <t>Tūrisms</t>
  </si>
  <si>
    <t>473101</t>
  </si>
  <si>
    <t>Administrācija un mārketinga nodaļa</t>
  </si>
  <si>
    <t>473102</t>
  </si>
  <si>
    <t>Tūrisma nodaļa</t>
  </si>
  <si>
    <t>473103</t>
  </si>
  <si>
    <t>Livonija ordeņa Siguldas pils</t>
  </si>
  <si>
    <t>473105</t>
  </si>
  <si>
    <t>Pils Komplekss</t>
  </si>
  <si>
    <t>473106</t>
  </si>
  <si>
    <t>ID kartes un to apkalpošana</t>
  </si>
  <si>
    <t>473107</t>
  </si>
  <si>
    <t>Attīstības projektu un uzņēmējdarbības nodaļa</t>
  </si>
  <si>
    <t>473108</t>
  </si>
  <si>
    <t>GNP apmeklētāju centrs</t>
  </si>
  <si>
    <t>473111</t>
  </si>
  <si>
    <t>Siguldas Jaunā pils</t>
  </si>
  <si>
    <t>473113</t>
  </si>
  <si>
    <t>Lēdurgas dendroparks</t>
  </si>
  <si>
    <t>04.740</t>
  </si>
  <si>
    <t>Vairāku mērķu attīstības projekti</t>
  </si>
  <si>
    <t>Līdzdalības budžetu projekti</t>
  </si>
  <si>
    <t>4746</t>
  </si>
  <si>
    <t>Līdzfinansējums infrastruktūras sakārtošanai</t>
  </si>
  <si>
    <t>Līdzfinansējums biedrībām projektu realizēšanai</t>
  </si>
  <si>
    <t>04.920</t>
  </si>
  <si>
    <t>Privatizācija</t>
  </si>
  <si>
    <t>4921</t>
  </si>
  <si>
    <t>Pašvaldības īpašuma atsavināšana</t>
  </si>
  <si>
    <t>05.000</t>
  </si>
  <si>
    <t>VIDES AIZSARDZĪBA</t>
  </si>
  <si>
    <t>05.100</t>
  </si>
  <si>
    <t>Atkritumu apsaimniekošana</t>
  </si>
  <si>
    <t>5101</t>
  </si>
  <si>
    <t>Zaļo un dārza atkritumu laukuma apsaimniekošana</t>
  </si>
  <si>
    <t>05.200</t>
  </si>
  <si>
    <t>Notekūdeņu apsaimniekošana</t>
  </si>
  <si>
    <t>5201</t>
  </si>
  <si>
    <t>Lietusūdeņu kanalizācija</t>
  </si>
  <si>
    <t>05.600</t>
  </si>
  <si>
    <t>Pārējā citur neklasificētā vides aizsardzība</t>
  </si>
  <si>
    <t>5600</t>
  </si>
  <si>
    <t>Vides aizsardzības pasākumi no DRN</t>
  </si>
  <si>
    <t>06.000</t>
  </si>
  <si>
    <t>TERITORIJU UN MĀJOKĻU APSAIMNIEKOŠANA</t>
  </si>
  <si>
    <t>06.200</t>
  </si>
  <si>
    <t>Teritoriju attīstība</t>
  </si>
  <si>
    <t>6210</t>
  </si>
  <si>
    <t xml:space="preserve">Attīstības un investīciju pārvalde
</t>
  </si>
  <si>
    <t>Pašvaldības infrastruktūras saimnieciskā nodreošinājuma pārvalde</t>
  </si>
  <si>
    <t>6213</t>
  </si>
  <si>
    <t>Kapsētu pārvaldības nodaļa</t>
  </si>
  <si>
    <t>6214</t>
  </si>
  <si>
    <t>Pašvaldības īpašumu remonts un apsaimniekošana</t>
  </si>
  <si>
    <t>6218</t>
  </si>
  <si>
    <t>Siguldas pils kompleksa sabiedriskā-biroja ēka</t>
  </si>
  <si>
    <t>Siguldas pilsētas un Siguldas pagasta apvienību pārvalde</t>
  </si>
  <si>
    <t>6219</t>
  </si>
  <si>
    <t>Siguldas pils kompleksa Jaunā pils</t>
  </si>
  <si>
    <t>6222</t>
  </si>
  <si>
    <t>Allažu un Inčukalna pagastu apvienības pārvalde</t>
  </si>
  <si>
    <t>6223</t>
  </si>
  <si>
    <t>Mālpils un Mores pagastu apvienības pārvalde</t>
  </si>
  <si>
    <t>6224</t>
  </si>
  <si>
    <t>Krimuldas un Lēdurgas pagastu apvienības pārvalde</t>
  </si>
  <si>
    <t>6225</t>
  </si>
  <si>
    <t>Īpašumu un tteritorijas uzturēšana Lēdurgā</t>
  </si>
  <si>
    <t>6226</t>
  </si>
  <si>
    <t>Pašvaldības dzīvokļu uzturēšana</t>
  </si>
  <si>
    <t>6227</t>
  </si>
  <si>
    <t>Dzelzceļa stacijas ēkas un laukuma apsaimniekošana</t>
  </si>
  <si>
    <t>06.400</t>
  </si>
  <si>
    <t>Ielu apgaismošana</t>
  </si>
  <si>
    <t>6410</t>
  </si>
  <si>
    <t>06.600</t>
  </si>
  <si>
    <t>Pārējie pašvaldības teritorijas mājokļu apsaimn. izdevumi</t>
  </si>
  <si>
    <t>6610</t>
  </si>
  <si>
    <t>Koncesijas uzraudzība</t>
  </si>
  <si>
    <t>6611</t>
  </si>
  <si>
    <t>Mālpils dienesta viesnīca</t>
  </si>
  <si>
    <t>6615</t>
  </si>
  <si>
    <t>Transporta pārvalde</t>
  </si>
  <si>
    <t>08.000</t>
  </si>
  <si>
    <t>ATPŪTA, KULTŪRA UN RELIĢIJA</t>
  </si>
  <si>
    <t>08.100</t>
  </si>
  <si>
    <t>Atpūtas un sporta pasākumi</t>
  </si>
  <si>
    <t>8110</t>
  </si>
  <si>
    <t>Izglītības un sporta pārvaldes Sporta nodaļa</t>
  </si>
  <si>
    <t>8111</t>
  </si>
  <si>
    <t>Sporta komitejas lēmumu īstenošana</t>
  </si>
  <si>
    <t>8114</t>
  </si>
  <si>
    <t>Lēdurgas, Krimuldas sporta pasākumi un sporta laukumu uzturēšana, t.sk. "Namiņš"</t>
  </si>
  <si>
    <t>8115</t>
  </si>
  <si>
    <t>Inčukalna sporta pasākumi un sporta laukumu uzturēšana</t>
  </si>
  <si>
    <t>8120</t>
  </si>
  <si>
    <t>Mālpils sporta pasākumi un sporta laukumu uzturēšana</t>
  </si>
  <si>
    <t>08.210</t>
  </si>
  <si>
    <t>Bibliotēkas</t>
  </si>
  <si>
    <t>8211</t>
  </si>
  <si>
    <t>Siguldas novada bibliotēka</t>
  </si>
  <si>
    <t>8213</t>
  </si>
  <si>
    <t>Siguldas pagasta bibliotēka</t>
  </si>
  <si>
    <t>8214</t>
  </si>
  <si>
    <t>Jūdažu bibliotēka un sabiedriskais centrs</t>
  </si>
  <si>
    <t>8215</t>
  </si>
  <si>
    <t>Mores pagasta bibliotēka</t>
  </si>
  <si>
    <t>8216</t>
  </si>
  <si>
    <t>Allažu pagasta bibliotēka</t>
  </si>
  <si>
    <t>8217</t>
  </si>
  <si>
    <t>Mālpils bibliotēka</t>
  </si>
  <si>
    <t>8218</t>
  </si>
  <si>
    <t>Sidgundas bibliotēka</t>
  </si>
  <si>
    <t>8219</t>
  </si>
  <si>
    <t>Inčukalna  bibliotēka</t>
  </si>
  <si>
    <t>8220</t>
  </si>
  <si>
    <t>Krimuldas pagasta bibliotēkas</t>
  </si>
  <si>
    <t>8221</t>
  </si>
  <si>
    <t>Lēdurgas pagasta bibliotēkas</t>
  </si>
  <si>
    <t>8223</t>
  </si>
  <si>
    <t>Inciema bibliotēka</t>
  </si>
  <si>
    <t>08.230</t>
  </si>
  <si>
    <t>Kultūras centri, nami, klubi</t>
  </si>
  <si>
    <t>Siguldas novada Kultūras un Tūrisma centrs (administrācija)</t>
  </si>
  <si>
    <t>8231</t>
  </si>
  <si>
    <t>Siguldas novada Kultūras centrs "Devons"</t>
  </si>
  <si>
    <t>82311</t>
  </si>
  <si>
    <t>Siguldas pils paviljons</t>
  </si>
  <si>
    <t>8232</t>
  </si>
  <si>
    <t>Siguldas pagasta Kultūras nams</t>
  </si>
  <si>
    <t>8233</t>
  </si>
  <si>
    <t>Mores pagasta Tautas nams</t>
  </si>
  <si>
    <t>8235</t>
  </si>
  <si>
    <t>Allažu pagasta Tautas nams</t>
  </si>
  <si>
    <t>8237</t>
  </si>
  <si>
    <t>Siguldas koncertzāle "Baltais flīģelis''</t>
  </si>
  <si>
    <t>8238</t>
  </si>
  <si>
    <t>Mālpils Kultūras centrs</t>
  </si>
  <si>
    <t>"Skulmju dzimtas mājas" ekspozīcija</t>
  </si>
  <si>
    <t>8239</t>
  </si>
  <si>
    <t>Inčukalna Tautas nams</t>
  </si>
  <si>
    <t>Inčukalna kopienas centrs</t>
  </si>
  <si>
    <t>8240</t>
  </si>
  <si>
    <t>Krimuldas Tautas nams</t>
  </si>
  <si>
    <t>82401</t>
  </si>
  <si>
    <t>Anšlava Eglīša ekspozīcija</t>
  </si>
  <si>
    <t>8241</t>
  </si>
  <si>
    <t>Lēdurgas kultūras nams</t>
  </si>
  <si>
    <t>08.610</t>
  </si>
  <si>
    <t>Kultūras pārvalde</t>
  </si>
  <si>
    <t>8610</t>
  </si>
  <si>
    <t>Izglītības, kultūras atbalsta fonds un kultūras projekti</t>
  </si>
  <si>
    <t>Dziesmu svētki</t>
  </si>
  <si>
    <t>Atbalsts reliģiskām organizācijām</t>
  </si>
  <si>
    <t>09.000</t>
  </si>
  <si>
    <t>IZGLĪTĪBA</t>
  </si>
  <si>
    <t>09.100</t>
  </si>
  <si>
    <t>Pirmsskolas izglītība</t>
  </si>
  <si>
    <t>9101</t>
  </si>
  <si>
    <t xml:space="preserve"> PII "ĀBELĪTE"</t>
  </si>
  <si>
    <t>9102</t>
  </si>
  <si>
    <t>PII "Pīlādzītis"</t>
  </si>
  <si>
    <t>9103</t>
  </si>
  <si>
    <t>PII "Saulīte"</t>
  </si>
  <si>
    <t>9104</t>
  </si>
  <si>
    <t>Privātie bērnudārzi</t>
  </si>
  <si>
    <t>9106</t>
  </si>
  <si>
    <t>PII ''Ieviņa''</t>
  </si>
  <si>
    <t>9107</t>
  </si>
  <si>
    <t>Allažu pamatskolas pirmskolas grupas</t>
  </si>
  <si>
    <t>9108</t>
  </si>
  <si>
    <t>PII "Pasaciņa" Skolas ielā 5</t>
  </si>
  <si>
    <t>9109</t>
  </si>
  <si>
    <t>PII "Tornīši", Skolas ielā 3</t>
  </si>
  <si>
    <t>91101</t>
  </si>
  <si>
    <t>Mālpils PII "Māllēpīte"</t>
  </si>
  <si>
    <t>91102</t>
  </si>
  <si>
    <t>Inčukalna PII "Minka"</t>
  </si>
  <si>
    <t>91103</t>
  </si>
  <si>
    <t>PII "Krimulda"</t>
  </si>
  <si>
    <t>91104</t>
  </si>
  <si>
    <t>PII "Ezerciems"</t>
  </si>
  <si>
    <t>91105</t>
  </si>
  <si>
    <t>Lēdurgas PII grupas</t>
  </si>
  <si>
    <t>91107</t>
  </si>
  <si>
    <t>Mores pamatskolas pirmsskolas grupas</t>
  </si>
  <si>
    <t>91108</t>
  </si>
  <si>
    <t>Inčukalna pamatskolas pirmsskolas grupas</t>
  </si>
  <si>
    <t>Bērnudārzu asistentu pakalpojumi</t>
  </si>
  <si>
    <t>09.210</t>
  </si>
  <si>
    <t>Pamatizglītība</t>
  </si>
  <si>
    <t>9211</t>
  </si>
  <si>
    <t>Siguldas Valsts ģimnāzija</t>
  </si>
  <si>
    <t>9213</t>
  </si>
  <si>
    <t>Siguldas sākumskola Laurenči</t>
  </si>
  <si>
    <t>9214</t>
  </si>
  <si>
    <t>Siguldas 1.pamatskola</t>
  </si>
  <si>
    <t>9216</t>
  </si>
  <si>
    <t>Siguldas pilsētas vidusskola</t>
  </si>
  <si>
    <t>9217</t>
  </si>
  <si>
    <t>Mores pamatskola</t>
  </si>
  <si>
    <t>9218</t>
  </si>
  <si>
    <t>Privātās vidusskolas, sākumskolas</t>
  </si>
  <si>
    <t>9220</t>
  </si>
  <si>
    <t>Allažu pamatskola</t>
  </si>
  <si>
    <t>92201</t>
  </si>
  <si>
    <t>Mālpils vidusskola</t>
  </si>
  <si>
    <t>92202</t>
  </si>
  <si>
    <t>Inčukalna pamatskola</t>
  </si>
  <si>
    <t>92203</t>
  </si>
  <si>
    <t>Krimuldas vidusskola</t>
  </si>
  <si>
    <t>92204</t>
  </si>
  <si>
    <t>Krimuldas Sporta centrs</t>
  </si>
  <si>
    <t>92205</t>
  </si>
  <si>
    <t>Lēdurgas pamatskola</t>
  </si>
  <si>
    <t>92207</t>
  </si>
  <si>
    <t>Mālpils sporta centrs</t>
  </si>
  <si>
    <t>92208</t>
  </si>
  <si>
    <t>Lēdurgas sporta centrs</t>
  </si>
  <si>
    <t>92209</t>
  </si>
  <si>
    <t>Inčukalna sporta centrs</t>
  </si>
  <si>
    <t>Skolu asistentu pakalpojumi</t>
  </si>
  <si>
    <t>9231</t>
  </si>
  <si>
    <t>Allažu sporta halle</t>
  </si>
  <si>
    <t>Skolēnu stipendijas</t>
  </si>
  <si>
    <t>09.510</t>
  </si>
  <si>
    <t>Interešu izglītība ( Līmeņos nedefinētā izglītība)</t>
  </si>
  <si>
    <t>Siguldas Mākslu skola ''Baltais Flīģelis''</t>
  </si>
  <si>
    <t>9513</t>
  </si>
  <si>
    <t>Mālpils mūzikas un mākslas skola</t>
  </si>
  <si>
    <t>Siguldas novada Jaunrades centrs</t>
  </si>
  <si>
    <t>9515</t>
  </si>
  <si>
    <t>Siguldas Sporta skola</t>
  </si>
  <si>
    <t>9516</t>
  </si>
  <si>
    <t>Inčukalna Mūzikas un mākslas skola</t>
  </si>
  <si>
    <t>Krimuldas Mūzikas un mākslas skola</t>
  </si>
  <si>
    <t>9518</t>
  </si>
  <si>
    <t>Maijas Pīlāgas Lēdurgas mākslas skola</t>
  </si>
  <si>
    <t>09.610</t>
  </si>
  <si>
    <t>Izglītojamo pārvadājumu pakalpojumi</t>
  </si>
  <si>
    <t>Izglītojamo pārvadājumi</t>
  </si>
  <si>
    <t>09.620</t>
  </si>
  <si>
    <t>Izglītojamo ēdināšanas pakalpojumi</t>
  </si>
  <si>
    <t>96201</t>
  </si>
  <si>
    <t>Izglītojamo ēdināšana PII Ābelīte</t>
  </si>
  <si>
    <t>96202</t>
  </si>
  <si>
    <t>Izglītojamo ēdināšana PII Pīlādzītis</t>
  </si>
  <si>
    <t>96203</t>
  </si>
  <si>
    <t>Izglītojamo ēdināšana PII Saulīte</t>
  </si>
  <si>
    <t>96204</t>
  </si>
  <si>
    <t>Izglītojamo ēdināšana PII Ieviņa</t>
  </si>
  <si>
    <t>96205</t>
  </si>
  <si>
    <t>Izglītojamo ēdināšana Allažu pamatskolas PII grupas</t>
  </si>
  <si>
    <t>96206</t>
  </si>
  <si>
    <t>Izglītojamo ēdināšana PII Pasaciņa</t>
  </si>
  <si>
    <t>96207</t>
  </si>
  <si>
    <t>Izglītojamo ēdināšana PII Tornīši</t>
  </si>
  <si>
    <t>96208</t>
  </si>
  <si>
    <t>Izglītojamo ēdināšana PII Māllēpīte</t>
  </si>
  <si>
    <t>96209</t>
  </si>
  <si>
    <t>Izglītojamo ēdināšana PII Minka</t>
  </si>
  <si>
    <t>96210</t>
  </si>
  <si>
    <t>Izglītojamo ēdināšana PII Krimulda</t>
  </si>
  <si>
    <t>96211</t>
  </si>
  <si>
    <t>Izglītojamo ēdināšana PII Ezerciems</t>
  </si>
  <si>
    <t>96214</t>
  </si>
  <si>
    <t>Izglītojamo ēdināšana Inčukalna pamatskolas PII grupas</t>
  </si>
  <si>
    <t>96216</t>
  </si>
  <si>
    <t>Izglītojamo ēdināšana Siguldas Valsts ģimnāzija</t>
  </si>
  <si>
    <t>96217</t>
  </si>
  <si>
    <t>Izglītojamo ēdināšana Siguldas sākumskola Laurenči</t>
  </si>
  <si>
    <t>96218</t>
  </si>
  <si>
    <t>Izglītojamo ēdināšana Siguldas 1.pamatskola</t>
  </si>
  <si>
    <t>96219</t>
  </si>
  <si>
    <t>Izglītojamo ēdināšana Siguldas pilsētas vidusskola</t>
  </si>
  <si>
    <t>96220</t>
  </si>
  <si>
    <t>Izglītojamo ēdināšana Mores pamatskola</t>
  </si>
  <si>
    <t>96221</t>
  </si>
  <si>
    <t>Izglītojamo ēdināšana Allažu pamatskola</t>
  </si>
  <si>
    <t>96222</t>
  </si>
  <si>
    <t>Izglītojamo ēdināšana Mālpils vidusskola</t>
  </si>
  <si>
    <t>96223</t>
  </si>
  <si>
    <t>Izglītojamo ēdināšana Inčukalna pamatskola</t>
  </si>
  <si>
    <t>96224</t>
  </si>
  <si>
    <t>Izglītojamo ēdināšana Krimuldas vidusskola</t>
  </si>
  <si>
    <t>96225</t>
  </si>
  <si>
    <t>Izglītojamo ēdināšana Lēdurgas pamatskola</t>
  </si>
  <si>
    <t>Izglītojamo ēdināšana privātās vidusskolas, sākumskolas</t>
  </si>
  <si>
    <t>09.630</t>
  </si>
  <si>
    <t>Izglītojamo izmitināšanas pakalpojumi</t>
  </si>
  <si>
    <t>Izglītojamo izmitināšana Siguldas sākumskola Laurenči</t>
  </si>
  <si>
    <t>09.810</t>
  </si>
  <si>
    <t>Pārējā izglītības vadība</t>
  </si>
  <si>
    <t>9811</t>
  </si>
  <si>
    <t>Izglītības un sporta pārvaldes Izglītības nodaļa</t>
  </si>
  <si>
    <t>9812</t>
  </si>
  <si>
    <t>Tehnoloģiju izglītības centrs</t>
  </si>
  <si>
    <t>10.000</t>
  </si>
  <si>
    <t>SOCIĀLĀ AIZSARDZĪBA</t>
  </si>
  <si>
    <t>10.900</t>
  </si>
  <si>
    <t>Sociālais dienests ar visiem pakalpojumiem</t>
  </si>
  <si>
    <t>1091</t>
  </si>
  <si>
    <t>SN pašvaldības Sociālais dienests</t>
  </si>
  <si>
    <t>10921</t>
  </si>
  <si>
    <t>Atbalsts energoresursiem</t>
  </si>
  <si>
    <t>10922</t>
  </si>
  <si>
    <t>Atbalsts Ukraiņu civiliedzīvotājiem</t>
  </si>
  <si>
    <t>1093</t>
  </si>
  <si>
    <t>Asistentu pakalpojumi</t>
  </si>
  <si>
    <t>1094</t>
  </si>
  <si>
    <t>Pakalpojumi bērniem un pieaugušajiem ar  invalīditāti</t>
  </si>
  <si>
    <t>1097</t>
  </si>
  <si>
    <t>Algoti pagaidu sabiedriskie darbi</t>
  </si>
  <si>
    <t>1098</t>
  </si>
  <si>
    <t>Sociālās aprūpes māja "Gaismiņas"</t>
  </si>
  <si>
    <t>10990</t>
  </si>
  <si>
    <t>Sociālās aprūpes centrs</t>
  </si>
  <si>
    <t>10991</t>
  </si>
  <si>
    <t>Sociālās aprūpes māja "Mālpils"</t>
  </si>
  <si>
    <t>10993</t>
  </si>
  <si>
    <t>Sociālās aprūpes māja "Pēterupe"</t>
  </si>
  <si>
    <t>10994</t>
  </si>
  <si>
    <t>Veco ļaužu nams "Krimulda"</t>
  </si>
  <si>
    <t>10995</t>
  </si>
  <si>
    <t>Sociālās aprūpes māja "Gauja"</t>
  </si>
  <si>
    <t>10.400</t>
  </si>
  <si>
    <t>ATBALSTS ĢIMENĒM AR BĒRNIEM</t>
  </si>
  <si>
    <t>1041</t>
  </si>
  <si>
    <t>Bāriņtiesa</t>
  </si>
  <si>
    <t>FINANSĒŠANA</t>
  </si>
  <si>
    <t>Aizdevumu saņemšana</t>
  </si>
  <si>
    <t>Aizdevuma pamatsummas atmaksa</t>
  </si>
  <si>
    <t>IIN pārmaksas attiecināšana uz aizdevuma pamatsummas atmaksu</t>
  </si>
  <si>
    <t>Akcijas un cita līdzdalība komersantu pamatkapitālā</t>
  </si>
  <si>
    <t>Budžeta līdzekļu atlikums 01.01.2026.</t>
  </si>
  <si>
    <t>Budžeta līdzekļu atlikums 31.12.2026.</t>
  </si>
  <si>
    <t>Struktūrvienība</t>
  </si>
  <si>
    <t>Kopā</t>
  </si>
  <si>
    <t>6500</t>
  </si>
  <si>
    <t>Kompensācijas, kuras izmaksā personām, pamatojoties uz Latvijas tiesu nolēmumiem</t>
  </si>
  <si>
    <t>Viss kopā</t>
  </si>
  <si>
    <t>1116</t>
  </si>
  <si>
    <t>01.300</t>
  </si>
  <si>
    <t>Vispārējas nozīmes dienesti</t>
  </si>
  <si>
    <t>1330</t>
  </si>
  <si>
    <t>01.700</t>
  </si>
  <si>
    <t>Vispārējas vadības sektora parāda darījumi</t>
  </si>
  <si>
    <t>01.800</t>
  </si>
  <si>
    <t>Vispārēja rakstura transferti starp valsts pārvaldes dažādiem līmeņiem</t>
  </si>
  <si>
    <t>Ugunsdrošības, ugunsdzēsības, glābšanas un civilās drošības dienesti</t>
  </si>
  <si>
    <t>Ugunsdrošības, glabšanas un civilās drošības dienesti</t>
  </si>
  <si>
    <t>04.100</t>
  </si>
  <si>
    <t>04.400</t>
  </si>
  <si>
    <t>Siguldas novada Būvvalde</t>
  </si>
  <si>
    <t>04.500</t>
  </si>
  <si>
    <t>Transports</t>
  </si>
  <si>
    <t>04.700</t>
  </si>
  <si>
    <t>Citas nozares</t>
  </si>
  <si>
    <t>473103U</t>
  </si>
  <si>
    <t>Livonija ordeņa Siguldas pils uzturēšanas izdevumi</t>
  </si>
  <si>
    <t>473105U</t>
  </si>
  <si>
    <t>Pils Komplekss uzturēšanas izdevumi</t>
  </si>
  <si>
    <t>473111U</t>
  </si>
  <si>
    <t>Siguldas Jaunā pils uzturēšanas izdevumi</t>
  </si>
  <si>
    <t>4741</t>
  </si>
  <si>
    <t>Līdzdalības budžeta projekti</t>
  </si>
  <si>
    <t>04.900</t>
  </si>
  <si>
    <t>Pārējā citur neklasificēta ekonomiskā darbība</t>
  </si>
  <si>
    <t>5103</t>
  </si>
  <si>
    <t>Attīstības un investīciju pārvalde</t>
  </si>
  <si>
    <t>6211</t>
  </si>
  <si>
    <t>Pašvaldības infrastruktūras saimnieciskā nodrošinājuma pārvalde</t>
  </si>
  <si>
    <t>6221</t>
  </si>
  <si>
    <t xml:space="preserve">Mālpils un Mores pagastu apvienības pārvalde </t>
  </si>
  <si>
    <t xml:space="preserve">Krimuldas un Lēdurgas pagastu apvienības pārvalde </t>
  </si>
  <si>
    <t>Krimuldas pagasta bibliotēka</t>
  </si>
  <si>
    <t>8230</t>
  </si>
  <si>
    <t>Siguldas novada Kultūras un tūrisma centrs (administrācija)</t>
  </si>
  <si>
    <t>Mores Tautas nams</t>
  </si>
  <si>
    <t>Allažu Tautas nams</t>
  </si>
  <si>
    <t>82381</t>
  </si>
  <si>
    <t>823901</t>
  </si>
  <si>
    <t>Pārējā sporta, atpūtas, kultūras un reliģijas vadība</t>
  </si>
  <si>
    <t>8616</t>
  </si>
  <si>
    <t>PII "ĀBELĪTE"</t>
  </si>
  <si>
    <t>9130</t>
  </si>
  <si>
    <t>9230</t>
  </si>
  <si>
    <t>9232</t>
  </si>
  <si>
    <t>Mālpils Mūzikas un mākslas skola</t>
  </si>
  <si>
    <t>9610</t>
  </si>
  <si>
    <t>96226</t>
  </si>
  <si>
    <t>Izglītojamo ēdināšana Privātās vidusskolas, sākumskolas</t>
  </si>
  <si>
    <t>9630</t>
  </si>
  <si>
    <t>Atbalsts ģimenēm ar bērniem</t>
  </si>
  <si>
    <t>Siguldas novada pašvaldības 2026. gada saistību apmērs saimnieciskajā gadā un turpmākajos gados</t>
  </si>
  <si>
    <t>Nr. p. k.</t>
  </si>
  <si>
    <t>Aizdevējs</t>
  </si>
  <si>
    <t>Līguma noslēgšanas datums</t>
  </si>
  <si>
    <t>Atmaksas termiņš</t>
  </si>
  <si>
    <t>Aizņēmuma līguma
summa, EUR</t>
  </si>
  <si>
    <t>Parāds uz pārskata gada sākumu, EUR</t>
  </si>
  <si>
    <t>Saistību apmērs, EUR</t>
  </si>
  <si>
    <t>Saistības kopā, EUR</t>
  </si>
  <si>
    <t>turpmākajos gados</t>
  </si>
  <si>
    <t>AIZŅĒMUMI</t>
  </si>
  <si>
    <t>59</t>
  </si>
  <si>
    <t>Valsts kase</t>
  </si>
  <si>
    <t>P-110/2020 - ELFLA projekta "Grants ceļu atjaunošana Mālpils novadā"īstenošanai</t>
  </si>
  <si>
    <t>09.04.2020</t>
  </si>
  <si>
    <t>20.03.2030</t>
  </si>
  <si>
    <t>46</t>
  </si>
  <si>
    <t>P-534/2018 - ERAF Uzņēmējdarbības veicināšanai nepieciešamās infrastruktūras attīstība, Piena iela</t>
  </si>
  <si>
    <t>06.09.2018</t>
  </si>
  <si>
    <t>20.08.2048</t>
  </si>
  <si>
    <t>42</t>
  </si>
  <si>
    <t>P-416/2018 - ERAF Uzņēmējdarbības veicināšanai nepieciešamās infrastruktūras attīstība, Rikteres iela</t>
  </si>
  <si>
    <t>06.08.2018</t>
  </si>
  <si>
    <t>20.12.2040</t>
  </si>
  <si>
    <t>41</t>
  </si>
  <si>
    <t>P-439/2018 - ERAF Uzņēmējdarbības veicināšanai nepieciešamās intrastruktūras attīstība, Rūpniecības iela</t>
  </si>
  <si>
    <t>54</t>
  </si>
  <si>
    <t>PP-11/2019 - Investīciju projektu īstenošana</t>
  </si>
  <si>
    <t>28.10.2019</t>
  </si>
  <si>
    <t>20.08.2038</t>
  </si>
  <si>
    <t>67</t>
  </si>
  <si>
    <t>P-131/2021 - Krimuldas vidusskolas stadiona rekonstrukcijai</t>
  </si>
  <si>
    <t>07.05.2021</t>
  </si>
  <si>
    <t>20.04.2026</t>
  </si>
  <si>
    <t>38</t>
  </si>
  <si>
    <t>13</t>
  </si>
  <si>
    <t>P-178/2016 - Fasādes remonts Siguldas Mākslu skolā "Baltais Flīģelis"</t>
  </si>
  <si>
    <t>26.07.2016</t>
  </si>
  <si>
    <t>20.07.2031</t>
  </si>
  <si>
    <t>14</t>
  </si>
  <si>
    <t>P-179/2016 - Dienesta viesnīcas ēkas pārbūve par Laurenču sākumskolas mācību korpusu Puķu ielā 2, Siguldā</t>
  </si>
  <si>
    <t>20.07.2041</t>
  </si>
  <si>
    <t>23</t>
  </si>
  <si>
    <t>P-198/2017 – Pils ielas (krustojums ar Pils, Cēsu, Līvkalna ielām) apļveida krustojuma atjaunošana Siguldā, Siguldas novadā</t>
  </si>
  <si>
    <t>24.05.2017</t>
  </si>
  <si>
    <t>20.05.2032</t>
  </si>
  <si>
    <t>24</t>
  </si>
  <si>
    <t>P-199/2017 – Pulkv.Brieža ielas (no P.Brieža, Lauktehnikas un Vildogas ielām) apļveida krustojuma atjaunošana</t>
  </si>
  <si>
    <t>68</t>
  </si>
  <si>
    <t>16.06.2021</t>
  </si>
  <si>
    <t>20.05.2036</t>
  </si>
  <si>
    <t>1</t>
  </si>
  <si>
    <t>P-205/2015 - Siguldas pils kompleksa saimn. ēkas Pils ielā 16 pārbūve</t>
  </si>
  <si>
    <t>16.06.2015</t>
  </si>
  <si>
    <t>20.06.2030</t>
  </si>
  <si>
    <t>12</t>
  </si>
  <si>
    <t>P-21/2016 - Siguldas sporta kompleksa projektēšana un būvniecība</t>
  </si>
  <si>
    <t>29.02.2016</t>
  </si>
  <si>
    <t>20.02.2041</t>
  </si>
  <si>
    <t>39</t>
  </si>
  <si>
    <t>P-242/2018 – Mores amatu māja -Ēdnīcas pārbūve par Amatu māju, katlu mājas pārbūve par sociālās aprūpes centru un katlu mājas novietošana</t>
  </si>
  <si>
    <t>01.06.2018</t>
  </si>
  <si>
    <t>20.05.2038</t>
  </si>
  <si>
    <t>61</t>
  </si>
  <si>
    <t>17.08.2020</t>
  </si>
  <si>
    <t>20.07.2035</t>
  </si>
  <si>
    <t>60</t>
  </si>
  <si>
    <t>50</t>
  </si>
  <si>
    <t>05.03.2019</t>
  </si>
  <si>
    <t>2</t>
  </si>
  <si>
    <t>P-256/2015 - Jumta siltināšana un seguma atjaunošana sporta zāles fasādes, vestibila un 2 klašu remonts Siguldas 1. pamatskolā</t>
  </si>
  <si>
    <t>22.07.2015</t>
  </si>
  <si>
    <t>3</t>
  </si>
  <si>
    <t>55</t>
  </si>
  <si>
    <t>P-267/2019 - Starptautiski nozīmīga pasākuma nodrošināšanai nepieciešamās Peldu ielas, Siguldā, Siguldas novadā, avārijas seku likvidēšanai</t>
  </si>
  <si>
    <t>13.11.2019</t>
  </si>
  <si>
    <t>20.10.2034</t>
  </si>
  <si>
    <t>56</t>
  </si>
  <si>
    <t>P-285/2019 - ERAF projekta "Kultūra, vēsture, arhitektūra Gaujas un laika lokos" īstenošanai</t>
  </si>
  <si>
    <t>09.12.2019</t>
  </si>
  <si>
    <t>20.11.2044</t>
  </si>
  <si>
    <t>62</t>
  </si>
  <si>
    <t>10.09.2020</t>
  </si>
  <si>
    <t>20.08.2045</t>
  </si>
  <si>
    <t>4</t>
  </si>
  <si>
    <t>P-326/2015 - PII Saulīte teritorijas labiekārtošanas darbu veikšana</t>
  </si>
  <si>
    <t>26.08.2015</t>
  </si>
  <si>
    <t>20.08.2030</t>
  </si>
  <si>
    <t>5</t>
  </si>
  <si>
    <t>P-327/2015 - PII Ābelīte remonts</t>
  </si>
  <si>
    <t>6</t>
  </si>
  <si>
    <t>P-328/2015 - Laurenču sākumskolas pagrabstāva rekonstrukcija / pārbūve un kāpņu izbūve Laurenču ielā 7, Siguldā, Siguldas novadā</t>
  </si>
  <si>
    <t>26</t>
  </si>
  <si>
    <t>P-329/2017 - Lakstīgalas, Ziedu, Lāčplēša (no Ziedu ielas līdz Jāņa Čakstes ielai), Jāņa Čakstes ielas asfaltbetona seguma vienlaidus remonts Siguldā, Siguldas novadā</t>
  </si>
  <si>
    <t>06.07.2017</t>
  </si>
  <si>
    <t>20.06.2032</t>
  </si>
  <si>
    <t>25</t>
  </si>
  <si>
    <t>P-335/2017 - Kalna ielas (no valsts galvenā autoceļa A2 līdz Noliktavu ielai) asfaltbetona seguma vienlaidus remonts Siguldā, Siguldas novadā.</t>
  </si>
  <si>
    <t>15</t>
  </si>
  <si>
    <t>P-341/2016 - Laurenču ielas atjaunošana Siguldā, P-341/2016</t>
  </si>
  <si>
    <t>22.11.2016</t>
  </si>
  <si>
    <t>20.11.2031</t>
  </si>
  <si>
    <t>16</t>
  </si>
  <si>
    <t>P-342/2016 - Gājēju celiņa izbūve Strēlnieku ielā posmā no Pulkveža Brieža ielas līdz Gāles ielai, P 342/2016</t>
  </si>
  <si>
    <t>17</t>
  </si>
  <si>
    <t>P-343/2016 - Siguldas novada administrācijas un kultūras nama ēkas vienkāršotā atjaunošana Zinātnes ielā 7</t>
  </si>
  <si>
    <t>7</t>
  </si>
  <si>
    <t>P-353/2015 - Pils ielas no Cēsu ielas līdz Raiņa ielai un Cēsu ielas no Raiņa ielas līdz Pils ielai asfaltbetona seguma vienlaidus remonts Siguldā, Siguldas novadā.</t>
  </si>
  <si>
    <t>09.09.2015</t>
  </si>
  <si>
    <t>20.09.2030</t>
  </si>
  <si>
    <t>18</t>
  </si>
  <si>
    <t>P-354/2016 - Televīzijas ielas pārbūve posmā no Līvkalna ielas līdz Dārza ielai, Siguldā, Siguldas novadā</t>
  </si>
  <si>
    <t>30.11.2016</t>
  </si>
  <si>
    <t>19</t>
  </si>
  <si>
    <t>P-379/2016 - Jaunās Laurenču sākumskolas mācību korpusu automašīnu stāvlaukuma izbūve</t>
  </si>
  <si>
    <t>28.12.2016</t>
  </si>
  <si>
    <t>20.12.2031</t>
  </si>
  <si>
    <t>20</t>
  </si>
  <si>
    <t>P-380/2016 - Līvkalna ielas pārbūve posmā no Krišjāņa Barona ielas līdz Televīzijas ielai Siguldā, Siguldas novadā</t>
  </si>
  <si>
    <t>10</t>
  </si>
  <si>
    <t>P-429/2015 - Ēkas Skolas ielā 3, Siguldā, Siguldas novadā, telpu remonts pirmsskolas izglītības iestādes darbības nodrošināšanai</t>
  </si>
  <si>
    <t>15.12.2015</t>
  </si>
  <si>
    <t>20.12.2030</t>
  </si>
  <si>
    <t>8</t>
  </si>
  <si>
    <t>P-433/2015 - Autostāvvietu izbūve Institūta ielā un Mores ielā, Peltēs, Siguldas pagastā, Siguldas novadā</t>
  </si>
  <si>
    <t>9</t>
  </si>
  <si>
    <t>P-434/2015 - Gājēju celiņa izbūve Zaļkalna ielā un Klusās ielas pārbūve Allažu pagastā, Siguldas novadā</t>
  </si>
  <si>
    <t>11</t>
  </si>
  <si>
    <t>P-436/2015 - Siguldas novada pašvaldības ceļu un ielu investīciju projekts - 4 objekti</t>
  </si>
  <si>
    <t>16.12.2015</t>
  </si>
  <si>
    <t>27</t>
  </si>
  <si>
    <t>P-447/2017 – Paparžu ielas pārbūve Siguldā, Siguldas novadā</t>
  </si>
  <si>
    <t>17.08.2017</t>
  </si>
  <si>
    <t>20.08.2032</t>
  </si>
  <si>
    <t>40</t>
  </si>
  <si>
    <t>02.08.2018</t>
  </si>
  <si>
    <t>20.07.2028</t>
  </si>
  <si>
    <t>28</t>
  </si>
  <si>
    <t>P-448/2017 – Allažu pamatskolas atjaunošana (energoefektivitātes paaugstināšana) Skolas ielā 5, Allažos</t>
  </si>
  <si>
    <t>43</t>
  </si>
  <si>
    <t>P-448/2018 - Grants seguma atjaunošana un apaugumu noņemšana autoceļiem: Pullēni - Strazdiņi; Vecumnieki - Bisenieki; Vecumnieki - Pullēni; Baznīca - kapliča; Pansionāts – Alkšņi un autoceļam: Kalni - Pādes, Allažu pagastā, Siguldas novadā</t>
  </si>
  <si>
    <t>07.08.2018</t>
  </si>
  <si>
    <t>29</t>
  </si>
  <si>
    <t>P-457/2017 – PII Pasaciņa ēkas Skolas 3, Siguldā, Siguldas novadā telpu atjaunošana</t>
  </si>
  <si>
    <t>25.08.2017</t>
  </si>
  <si>
    <t>20.08.2027</t>
  </si>
  <si>
    <t>65</t>
  </si>
  <si>
    <t>07.12.2020</t>
  </si>
  <si>
    <t>20.11.2045</t>
  </si>
  <si>
    <t>66</t>
  </si>
  <si>
    <t>45</t>
  </si>
  <si>
    <t>P-517/2018 - Siguldas novada pašvaldības pirmsskolas izglītības iestāžu un Allažu pamatskolas iekštelpu atjaunošana</t>
  </si>
  <si>
    <t>31.08.2018</t>
  </si>
  <si>
    <t>30</t>
  </si>
  <si>
    <t>P-533/2017 - Autoceļa A2-Mednieki-V85(Jūdaži) grants seguma remonts Siguldas pagastā, Siguldas novadā</t>
  </si>
  <si>
    <t>03.10.2017</t>
  </si>
  <si>
    <t>20.09.2032</t>
  </si>
  <si>
    <t>31</t>
  </si>
  <si>
    <t>20.09.2027</t>
  </si>
  <si>
    <t>47</t>
  </si>
  <si>
    <t>P-540/2018 - Miera ielas seguma pārbūve un asfaltbetona virskārtas atjaunošana Pulkveža Brieža ielā, Siguldā, Siguldas novadā, Lāčplēša ielā, Siguldā, Siguldas novadā, Birztalu ielā, Allažos, Siguldas novadā</t>
  </si>
  <si>
    <t>14.09.2018</t>
  </si>
  <si>
    <t>20.09.2028</t>
  </si>
  <si>
    <t>32</t>
  </si>
  <si>
    <t>P-594/2017 - Nākotnes ielas pārbūve posmā no Tilta ielas līdz Riekstu ielai</t>
  </si>
  <si>
    <t>18.10.2017</t>
  </si>
  <si>
    <t>20.10.2032</t>
  </si>
  <si>
    <t>33</t>
  </si>
  <si>
    <t>P-626/2017 – Jāņa Poruka ielas pārbūve ar lietusūdens kanalizācijas sistēmas un lietusūdens attīrīšanas sistēmas iekārtu izbūvi.</t>
  </si>
  <si>
    <t>02.11.2017</t>
  </si>
  <si>
    <t>53</t>
  </si>
  <si>
    <t>P-67/2019 - Meldru ielas un Doņu ielas pārbūve Siguldā, Siguldas novadā</t>
  </si>
  <si>
    <t>10.05.2019</t>
  </si>
  <si>
    <t>20.04.2034</t>
  </si>
  <si>
    <t>21</t>
  </si>
  <si>
    <t>P-68/2017 - EKII projekta (Nr. EKII-2/6)Siltumnīcefekta gāzu emisiju samazināšana Siguldas novada Kultūras centra ēkā</t>
  </si>
  <si>
    <t>21.03.2017</t>
  </si>
  <si>
    <t>20.03.2037</t>
  </si>
  <si>
    <t>52</t>
  </si>
  <si>
    <t>P-68/2019 - Grants autoceļa 9427 P8-"Pelītes"(posmā no valsts reģionālā autoceļa P8 Inciems-Sigulda-Ķegums līdz autoceļam 9427 "Egles"-"Rugāji"pārbūve Siguldas pagastā, Siguldas novadā</t>
  </si>
  <si>
    <t>34</t>
  </si>
  <si>
    <t>P-690/2017 – Gājēju celiņa izbūve autoceļa V83 posmā no Televīzijas ielas līdz Nākotnes ielai Siguldā, Siguldas novadā</t>
  </si>
  <si>
    <t>20.12.2017</t>
  </si>
  <si>
    <t>20.12.2032</t>
  </si>
  <si>
    <t>22</t>
  </si>
  <si>
    <t>P-69/2017 - Siguldas novada administrācijas un kultūras nama ēkas vienkāršotā atjaunošana Zinātnes ielā II</t>
  </si>
  <si>
    <t>20.03.2032</t>
  </si>
  <si>
    <t>51</t>
  </si>
  <si>
    <t>20.04.2044</t>
  </si>
  <si>
    <t>35</t>
  </si>
  <si>
    <t>P-692/2017 – Kult.iestādes invest. projekta Siguldas Kultūras centra pārbūve par zema patēriņa enerģijas ēku.</t>
  </si>
  <si>
    <t>28.12.2017</t>
  </si>
  <si>
    <t>20.12.2037</t>
  </si>
  <si>
    <t>48</t>
  </si>
  <si>
    <t>P-693/2018 - Grants seguma atjaunošana un apaugumu noņemšana autoceļiem Siguldas novadā</t>
  </si>
  <si>
    <t>29.11.2018</t>
  </si>
  <si>
    <t>20.11.2028</t>
  </si>
  <si>
    <t>49</t>
  </si>
  <si>
    <t>10.12.2018</t>
  </si>
  <si>
    <t>57</t>
  </si>
  <si>
    <t>P-71/2020 - ELFLA projekta"Siguldas novada pašvaldības trīs grants ceļu posmu pārbūve Siguldas um Mores pagastos"īstenošanai</t>
  </si>
  <si>
    <t>25.03.2020</t>
  </si>
  <si>
    <t>20.03.2035</t>
  </si>
  <si>
    <t>58</t>
  </si>
  <si>
    <t>P-72/2020 - ELFLA projekta"Siguldas novada pašvaldības trīs grants ceļu posmu pārbūve Allažu um Mores pagastos"īstenošanai</t>
  </si>
  <si>
    <t>37</t>
  </si>
  <si>
    <t>P-77/2018 - ERAF 5.6.2.0/16/I/020 - Siguldas Pils kompleksa ēku pārbūve, revitalizācija uzņēmējdarbības atbalstam</t>
  </si>
  <si>
    <t>07.03.2018</t>
  </si>
  <si>
    <t>22.02.2038</t>
  </si>
  <si>
    <t>36</t>
  </si>
  <si>
    <t>P-78/2018 - ERAF 5.6.2.0/16/I/020 - Siguldas Pils kompleksa ēku pārbūve, revitalizācija uzņēmējdarbības atbalstam</t>
  </si>
  <si>
    <t>44</t>
  </si>
  <si>
    <t>PP-21/2018 - Investīciju projektu īstenošanai (saistību pārjaunošana)</t>
  </si>
  <si>
    <t>15.08.2018</t>
  </si>
  <si>
    <t>20.02.2033</t>
  </si>
  <si>
    <t>64</t>
  </si>
  <si>
    <t>03.12.2020</t>
  </si>
  <si>
    <t>20.11.2040</t>
  </si>
  <si>
    <t>63</t>
  </si>
  <si>
    <t>P-359/2020 - Projekta "Jaunās un Krasta ielas pārbūve"īstenošanai</t>
  </si>
  <si>
    <t>06.10.2020</t>
  </si>
  <si>
    <t>20.09.2040</t>
  </si>
  <si>
    <t>70</t>
  </si>
  <si>
    <t>P-305/2021- Enerģētikas ielas un tās inženierkomunikāciju pārbūve īstenošanai</t>
  </si>
  <si>
    <t>03.08.2021</t>
  </si>
  <si>
    <t>22.07.2041</t>
  </si>
  <si>
    <t>69</t>
  </si>
  <si>
    <t>P-304/2021 - Vainagu ielas pārbūve Siguldā, Siguldas novadā īstenošanai</t>
  </si>
  <si>
    <t>21.07.2036</t>
  </si>
  <si>
    <t>71</t>
  </si>
  <si>
    <t>13.09.2021</t>
  </si>
  <si>
    <t>20.08.2041</t>
  </si>
  <si>
    <t>72</t>
  </si>
  <si>
    <t>73</t>
  </si>
  <si>
    <t>15.09.2021</t>
  </si>
  <si>
    <t>20.08.2036</t>
  </si>
  <si>
    <t>74</t>
  </si>
  <si>
    <t>29.10.2021</t>
  </si>
  <si>
    <t>21.10.2041</t>
  </si>
  <si>
    <t>75</t>
  </si>
  <si>
    <t>20.10.2036</t>
  </si>
  <si>
    <t>76</t>
  </si>
  <si>
    <t>10.12.2021</t>
  </si>
  <si>
    <t>20.11.2041</t>
  </si>
  <si>
    <t>77</t>
  </si>
  <si>
    <t>P-20/2022 - ERAF projekta "Grupu mājas būvniecība sociālo un atelpas brīža pakalpojumu nodrošināšanai Siguldas novadā"</t>
  </si>
  <si>
    <t>23.03.2022</t>
  </si>
  <si>
    <t>20.03.2042</t>
  </si>
  <si>
    <t>78</t>
  </si>
  <si>
    <t>P-183/2022 - Multifunkcionāla aktīvās atpūtas parka un sporta laukuma būvniecība Raiņa parkā, Siguldā</t>
  </si>
  <si>
    <t>10.08.2022</t>
  </si>
  <si>
    <t>21.07.2042</t>
  </si>
  <si>
    <t>82</t>
  </si>
  <si>
    <t>P-234/2022 - projekta"Mālpils vidusskolas virtuves bloka un ēdamzāles telpu apdares un komunikāciju remontdarbi" investīciju īstenošanai"</t>
  </si>
  <si>
    <t>23.08.2022</t>
  </si>
  <si>
    <t>81</t>
  </si>
  <si>
    <t>P-235/2022 - Projekta "Inčukalna pamatskolas virtuves bloka remontdarbi" investīciju īstenošanai</t>
  </si>
  <si>
    <t>80</t>
  </si>
  <si>
    <t>P-236/2022 - Projekta "Komunikāciju remontdarbi Inčukalna pirmsskolas izglītības iestādē "Minka" Inčukalnā" investīciju īstenošanai</t>
  </si>
  <si>
    <t>79</t>
  </si>
  <si>
    <t>P-237/2022 - Projekta "Grants ceļa Baņģi - Pilskalni pārbūve" investīciju īstenošanai</t>
  </si>
  <si>
    <t>20.08.2042</t>
  </si>
  <si>
    <t>83</t>
  </si>
  <si>
    <t>P-355/2022 - projekta "Vecās pasta ēkas Atmodas ielā 2, Inčukalnā, atjaunošana un funkcija maiņa" investīciju īstenošanai</t>
  </si>
  <si>
    <t>15.11.2022</t>
  </si>
  <si>
    <t>20.10.2037</t>
  </si>
  <si>
    <t>84</t>
  </si>
  <si>
    <t>P-356/2022 - prioritārā investīciju projekta "Siguldas sporta skolas siltumapgādes rekonstrukcija" īstenošanai</t>
  </si>
  <si>
    <t>85</t>
  </si>
  <si>
    <t>P-357/2022 - projekta "Remontdarbi pirmsskolas iestadē "Ezerciems"" investīciju īstenošanai</t>
  </si>
  <si>
    <t>17.11.2022</t>
  </si>
  <si>
    <t>86</t>
  </si>
  <si>
    <t>P-358/2022 - projekta "Komunikāciju un konstrukciju remontdarbi "Mālpils pirmsskolas izglītības iestadē "Māllēpīte"" investīciju īstenošanai</t>
  </si>
  <si>
    <t>87</t>
  </si>
  <si>
    <t>P-359/2022 - projekta "Apkures sistēmas izbūve Garlība Merķeļa Lēdurgas pamatskolā" investīciju īstenošanai</t>
  </si>
  <si>
    <t>88</t>
  </si>
  <si>
    <t>P-367/2022 - budžeta un finanšu vadībai</t>
  </si>
  <si>
    <t>30.11.2022</t>
  </si>
  <si>
    <t>20.11.2025</t>
  </si>
  <si>
    <t>89</t>
  </si>
  <si>
    <t>P-279/2023 Nekustamā īpašuma Raiņa ielā 3, Siguldā, iegāde investīciju īstenošanai</t>
  </si>
  <si>
    <t>11.09.2023</t>
  </si>
  <si>
    <t>90</t>
  </si>
  <si>
    <t>P-280/2023 Livonijas ordeņa Siguldas pils vēsturiskā mūra ārkārtas atjaunošana Pils ielā 18, Siguldā, Siguldas novadā</t>
  </si>
  <si>
    <t>20.08.2043</t>
  </si>
  <si>
    <t>91</t>
  </si>
  <si>
    <t>P-295/2023 Rūpniecības ielas seguma atjaunošana Lēdurgā, Lēdurgas pagastā, Siguldas novadā</t>
  </si>
  <si>
    <t>13.09.2023</t>
  </si>
  <si>
    <t>92</t>
  </si>
  <si>
    <t>P-296/2023 Ceļa posmu 6837 (Laimas - Vējiņi - meh.sektors - Valmieras ceļš) un 6838 (Ceļš uz mehānisko sektoru) seguma atjaunošana Raganā, Krimuldas pagastā, Siguldas novadā</t>
  </si>
  <si>
    <t>93</t>
  </si>
  <si>
    <t>P-297/2023 Tīnes ielas seguma atjaunošana Upmalās, Mālpils pagastā, Siguldas novadā</t>
  </si>
  <si>
    <t>94</t>
  </si>
  <si>
    <t>P-298/2023 Autoceļa 6831 (Putniņi - Staņģi) seguma atjaunošana Krimuldas pagastā, Siguldas novadā</t>
  </si>
  <si>
    <t>95</t>
  </si>
  <si>
    <t>P-299/2023 Kantora, Zvaigžņu, Mēness ielu pārbūve Sidgundas ciemā, Siguldas novadā</t>
  </si>
  <si>
    <t>96</t>
  </si>
  <si>
    <t>28.11.2023</t>
  </si>
  <si>
    <t>20.11.2043</t>
  </si>
  <si>
    <t>97</t>
  </si>
  <si>
    <t>20.11.2048</t>
  </si>
  <si>
    <t>99</t>
  </si>
  <si>
    <t>29.12.2023</t>
  </si>
  <si>
    <t>20.12.2048</t>
  </si>
  <si>
    <t>98</t>
  </si>
  <si>
    <t>20.06.2024</t>
  </si>
  <si>
    <t>20.05.2039</t>
  </si>
  <si>
    <t>100</t>
  </si>
  <si>
    <t>P-4/2025 ERAF projekta (Nr. 5.1.1.1/1/24/I/002) "Vildogas ceļa pārbūve, infrastruktūras attīstība uzņēmējdarbības atbalstam" īstenošanai</t>
  </si>
  <si>
    <t>28.01.2025</t>
  </si>
  <si>
    <t>20.01.2055</t>
  </si>
  <si>
    <t>101</t>
  </si>
  <si>
    <t>P-250/2025 Autobusa iegāde skolēnu pārvadājumiem</t>
  </si>
  <si>
    <t>23.07.2025</t>
  </si>
  <si>
    <t>20.07.2032</t>
  </si>
  <si>
    <t>102</t>
  </si>
  <si>
    <t>P-295/2025 Pulkveža Brieža iela seguma atjaunošana Siguldā</t>
  </si>
  <si>
    <t>20.08.2025</t>
  </si>
  <si>
    <t>20.08.2040</t>
  </si>
  <si>
    <t>103</t>
  </si>
  <si>
    <t>P-294/2025 Ausekļa ielas seguma atjaunošanai Siguldas pilsētā</t>
  </si>
  <si>
    <t>104</t>
  </si>
  <si>
    <t>P-293/2025 Siguldas pilsētas vidusskolas pārbūves projektēšana</t>
  </si>
  <si>
    <t>105</t>
  </si>
  <si>
    <t>P-298/2025 Strēlnieku ielas seguma atjaunošanas Siguldā</t>
  </si>
  <si>
    <t>P-296/2025 Ceļa "6815 Reimeri-Auniškalni-Puriņi" posma no ceļa 6802 līdz "Žoguļi" pārbūves projekta izstrāde un būvniecība</t>
  </si>
  <si>
    <t>P-297/2025 Autoceļu 6403 Ceļš uz Kļavām un 6433 Inčukalns - Kļavas posma, būvdarbi</t>
  </si>
  <si>
    <t>AIZŅĒMUMI KOPĀ</t>
  </si>
  <si>
    <t>GALVOJUMI</t>
  </si>
  <si>
    <t>A1/1/1/14/814 ES Kohēzijas fonda finansētā PR "Ūdensaimniecības" pakalpojumu attīstība Siguldas pilsētā</t>
  </si>
  <si>
    <t>24.10.2014</t>
  </si>
  <si>
    <t>20.12.2025</t>
  </si>
  <si>
    <t>A1/1/18/472- Galvojums "Ūdenssaimniecības pakalpojumu attīstība Siguldas notekūdeņu aglomerācijā V.kārta, Nr. 5.3.1.0/16/I/001</t>
  </si>
  <si>
    <t>19.07.2018</t>
  </si>
  <si>
    <t>20.06.2028</t>
  </si>
  <si>
    <t>13.08.2020</t>
  </si>
  <si>
    <t>20.07.2030</t>
  </si>
  <si>
    <t>"Centralizētās notekūdeņu savākšanas sistēmas ierīkošana Inčukalnā"  A1/1/18/391</t>
  </si>
  <si>
    <t>03.07.2018</t>
  </si>
  <si>
    <t>20.06.2043</t>
  </si>
  <si>
    <t>"Centralizētās notekūdeņu savākšanas sistēmas ierīkošana Inčukalnā" 2.kārta A1/1/19/269</t>
  </si>
  <si>
    <t>18.07.2019</t>
  </si>
  <si>
    <t>20.06.2044</t>
  </si>
  <si>
    <t>ERAF projekts "Ūdenssaimniecības attīstība Inčukalna novada Inčukalna ciemā"  A1/1/14/713</t>
  </si>
  <si>
    <t>24.09.2014</t>
  </si>
  <si>
    <t>20.12.2039</t>
  </si>
  <si>
    <t>20.11.2018</t>
  </si>
  <si>
    <t>Projekta "Katlu mājas rekonstrukcija Mālpilī, I kārta" īstenošanai A1/1/16/368</t>
  </si>
  <si>
    <t>22.09.2016</t>
  </si>
  <si>
    <t>20.09.2046</t>
  </si>
  <si>
    <t>25.11.2014</t>
  </si>
  <si>
    <t>20.12.2044</t>
  </si>
  <si>
    <t>09.06.2015</t>
  </si>
  <si>
    <t>20.05.2040</t>
  </si>
  <si>
    <t>GALVOJUMI KOPĀ</t>
  </si>
  <si>
    <t>SAISTĪBAS KOPĀ</t>
  </si>
  <si>
    <t>Saistību apjoms % no plānotajiem pamatbudžeta ieņēmumiem</t>
  </si>
  <si>
    <t>x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</si>
  <si>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</si>
  <si>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Daina, lūdzu pārbaudi</t>
  </si>
  <si>
    <t>Sagatavoja Finanšu pārvaldes Ekonomikas nodaļas vecākā ekonomiste Evija Lebedoka</t>
  </si>
  <si>
    <t>Klasifikācijas  kods</t>
  </si>
  <si>
    <t>Budžeta pozīcijas atbilstoši klasifikācijai</t>
  </si>
  <si>
    <t>Plāns 2026.gads,
EUR</t>
  </si>
  <si>
    <t>IEŅĒMUMI</t>
  </si>
  <si>
    <t>IEŅĒMUMI KOPĀ</t>
  </si>
  <si>
    <t>SAŅEMTIE ZIEDOJUMI UN DĀVINĀJUMI</t>
  </si>
  <si>
    <t>Juridisku personu ziedojumi un dāvinājumi naudā</t>
  </si>
  <si>
    <t>Fizisko personu ziedojumi un dāvinājumi naudā</t>
  </si>
  <si>
    <t>IZDEVUMI</t>
  </si>
  <si>
    <t>IZDEVUMI KOPĀ</t>
  </si>
  <si>
    <t>ATPŪTA,  KULTŪRA UN RELIĢIJA</t>
  </si>
  <si>
    <t>Izglītība</t>
  </si>
  <si>
    <t>Interešu izglītība (līmeņos nedefinētā izglītība)</t>
  </si>
  <si>
    <t>Siguldas Mākslu skola Baltais Flīģelis</t>
  </si>
  <si>
    <t>EKK grupa</t>
  </si>
  <si>
    <t>Budžets ar grozījumiem</t>
  </si>
  <si>
    <t>Pamatlīdzekļi, ieguldījuma īpašumi un bioloģiskie aktīvi</t>
  </si>
  <si>
    <t>22.07.2030</t>
  </si>
  <si>
    <t>21.08.2028</t>
  </si>
  <si>
    <t>22.02.2044</t>
  </si>
  <si>
    <r>
      <t xml:space="preserve">Siguldas novada pašvaldības domes priekšsēdētājs </t>
    </r>
    <r>
      <rPr>
        <i/>
        <sz val="14"/>
        <rFont val="Cambria"/>
        <family val="1"/>
        <charset val="186"/>
        <scheme val="major"/>
      </rPr>
      <t>L. Kumskis</t>
    </r>
  </si>
  <si>
    <t>Sagatavoja Ekonomikas nodaļas vadītājs Galvenais ekonomists R. Kalniņš</t>
  </si>
  <si>
    <r>
      <t xml:space="preserve">Siguldas novada pašvaldības domes priekšsēdētājs </t>
    </r>
    <r>
      <rPr>
        <i/>
        <sz val="14"/>
        <rFont val="Times New Roman"/>
        <family val="1"/>
        <charset val="186"/>
      </rPr>
      <t>L. Kumskis</t>
    </r>
  </si>
  <si>
    <r>
      <t xml:space="preserve">Siguldas novada pašvaldības domes priekšsēdētājs </t>
    </r>
    <r>
      <rPr>
        <i/>
        <sz val="12"/>
        <rFont val="Times New Roman"/>
        <family val="1"/>
        <charset val="186"/>
      </rPr>
      <t>L. Kumskis</t>
    </r>
  </si>
  <si>
    <t>1. pielikums 
Siguldas novada pašvaldības domes 2026. gada 29. janvāra saistošajiem noteikumiem Nr. 2
 "Par Siguldas novada pašvaldības budžetu 2026. gadam" (prot. Nr. 2, 1. §)</t>
  </si>
  <si>
    <t xml:space="preserve">SIGULDAS NOVADA PAŠVALDĪBAS BUDŽETS 2026. GADAM </t>
  </si>
  <si>
    <t>2. pielikums
 Siguldas novada pašvaldības domes 2026. gada 29. janvāra saistošajiem noteikumiem Nr. 2</t>
  </si>
  <si>
    <t xml:space="preserve"> "Par Siguldas novada pašvaldības budžetu 2026. gadam" (prot. Nr. 2, 1. §)</t>
  </si>
  <si>
    <t>SIGULDAS NOVADA PAŠVALDĪBAS PAMATBUDŽETA IZDEVUMU  TĀME 2026. GADAM</t>
  </si>
  <si>
    <t>3. pielikums
 Siguldas novada pašvaldības domes 2026. gada 29. janvāra saistošajiem noteikumiem Nr. 2</t>
  </si>
  <si>
    <t>P-257/2015 - Fasādes un iekštelpu remonts, skatuves iekārtu iegāde un uzstādīšana, koncertzāles akustisko paneļu iegāde, uzstādīšanas ventilācijas modernizācija, "Baltais flīģelis"</t>
  </si>
  <si>
    <t>P-534/2017 - Uzņēmējdarbības atbalsta pasākumi Siguldas novada pašvaldības ražošanas apbūvei piegulošajās teritorijās" īstenošanai</t>
  </si>
  <si>
    <t>P-60/2024 Prioritārais investīciju projekts "Lēdurgas bibliotēkas pārcelšana un VPVKAC izveide"</t>
  </si>
  <si>
    <t>Eiropas Savienības Kohēzijas fonda projekta Nr.PCS/3.5.2.1.1/12/04/015 „Mālpils siltumapgādes pārvades sistēmas efektivitātes paaugstināšana" īstenošanaiA1/1/14/898</t>
  </si>
  <si>
    <t>P-447/2018 - sociālo iestāžu investīciju projekta "Sociālās aprūpes mājas "Gaismiņas", Stīveros, Allažu pagastā, Siguldas novadā vienkāršotā fasādes atjaunošana" īstenošanai</t>
  </si>
  <si>
    <t xml:space="preserve">
P-710/2018 - ERAF projekta (Nr.5.5.1.0/17/I/004) "Kultūra, vēsture, arhitektūra Gaujas un laika lokos" īstenošanai
</t>
  </si>
  <si>
    <t>P-25/2019, A2.1.19/55 - ERAF projekta (Nr.8.1.2.0/17/I/005) "Siguldas Valsts ģimnāzijas un Siguldas 1.pamatskolas atjaunošana, pārbūve un materiāltehniskās bāzes modernizācija" īstenošanai</t>
  </si>
  <si>
    <t>P-248/2020 - projekta "Atbrīvotāju ielas pārbūve" īstenošanai</t>
  </si>
  <si>
    <t>P-247/2020 - projekta "Pirmsskolas izglītības iestādes "Tornīši" un Allažu pamatskolas izglītības grupu paplašināšana" īstenošanai</t>
  </si>
  <si>
    <t>P-293/2020 - ERAF projekta (Nr.5.5.1.0/17/I/004) "Kultūra, vēsture, arhitektūra Gaujas un laika lokos" īstenošanai</t>
  </si>
  <si>
    <t>P-480/2020 - ERAF projekta (Nr.5.5.1.0/17/I/004) "Kultūra, vēsture, arhitektūra Gaujas un laika lokos" īstenošanai</t>
  </si>
  <si>
    <t>P-481/2020 - ERAF projekta (Nr.8.1.2.0/17/I/005) "Siguldas Valsts ģimnāzijas un Siguldas 1.pamatskolas atjaunošana, pārbūve un materiāltehniskās bāzes modernizācija" īstenošanai</t>
  </si>
  <si>
    <t>P-201/2021 - projekta "Jūdažu ielas pārbūve Siguldā, Siguldas novadā" īstenošanai</t>
  </si>
  <si>
    <t>P-395/2021 - projekta "Mālpils novada vidusskolas mācību telpu remonts un labiekārtošana, elektrosadales tīkla pārbūve" īstenošanai</t>
  </si>
  <si>
    <t>P-394/2021 - projekta "Grants ceļa Baņģi-Pilskalni pārbūve" īstenošanai</t>
  </si>
  <si>
    <t>P-396/2021 - ERAF projekta (Nr.3.3.1.0/20/I/015) "Uzņēmējdarbības atbalsta pasākumi Siguldas novada pašvaldības ražošanas apbūvei pieguļošajās teritorijās – Limbu ceļa pārbūve" īstenošanai</t>
  </si>
  <si>
    <t>P-487/2021 - KF projekta (Nr.5.2.1.2/20/A/001) "Zaļo un dārza atkritumu kompostēšanas laukuma izveide Siguldas novadā" īstenošanai</t>
  </si>
  <si>
    <t>P-488/2021 - ERAF projekta (Nr.5.6.2.0/20/I/006) "Lauku ielas pārbūve, teritorijas revitalizācija uzņēmējdarbības atbalstam" īstenošanai</t>
  </si>
  <si>
    <t>P-568/2021 - projekta "Amatu mājas izglītības iestādes mājturības, tehnoloģiju un mākslas nodarbībām, mūžizglītības pasākumiem un amatu prasmju darbnīcu izveidei pārbūve" īstenošanai</t>
  </si>
  <si>
    <t>P-388/2023 Projekts  "PII "Tornīši" āra kāpņu un atbalsta sienu atjaunošana un āra nojumju pārbūve"</t>
  </si>
  <si>
    <t>P-389/2023 Projekts  "Mālpils Kultūras centra pārbūves darbi un inženiertīklu ierīkošana Nākotnes ielā 5, Mālpilī, Mālpils pagastā, Siguldas novadā"</t>
  </si>
  <si>
    <t>P-401/2023 ES fondu projekts "Dienas aprūpes centrs personām ar garīga rakstura traucējumiem un sociālās rehabilitācijas pakalpojumi bērniem ar funkcionāliem traucējumiem Krimuldas novadā"</t>
  </si>
  <si>
    <t>A1/1/20/549-Projekta "Ūdensapgādes tīklu paplašināšanas būvdarbi Eiropas Savienības Kohēzijas fonda līdzfinansētā ūdenssaimniecības projekta "Ūdenssaimniecības pakalpojumu attīstība Siguldas notekūdeņu aglomerācijā, V kārta" Nr. 5.3.1.0/16/I/001 aktivitāšu teritorijā"  īstenošanai</t>
  </si>
  <si>
    <t>A1/1/20/551-KF projekta Nr. 5.3.1.0/16/I/001 "Ūdenssaimniecības pakalpojumu attīstība Siguldas notekūdeņu aglomerācijā, V kārta"  īstenošanai</t>
  </si>
  <si>
    <t xml:space="preserve">KF projekta Nr. 4.3.1.0/17/A/016 "Katlu mājas efektivitātes paaugstināšana Mālpilī" īstenošanai  A1/1/18/816 </t>
  </si>
  <si>
    <t>KF projektu Nr.PCS/3.5.2.1.1/14/06/030 "Siltumenerģijas zudumu samazināšana pārvades un sadales sistēmās" un Nr.PCS/3.5.2.1.1/14/06/035 "Siltumenerģijas ražošanas efektivitātes paaugstināšana, sekmējot fosilā kurināmā aizvietošanu ar atjaunojamiem kurinām A1/1/15/278</t>
  </si>
  <si>
    <t>P-69/2019 - EKII projekta(Nr.EKII-1/5) -"Siltumnīcefekta gāzu emisiju samazināšana valsts nozīmes arhitektūras piemineklī Nr.8333"Jaunā pils"" īstenošanai</t>
  </si>
  <si>
    <t>P-469/2020 - Projekta "Grants ceļa Sidgunda-Ezeri-Kārde" 2. un 3. posma īstenošanai</t>
  </si>
  <si>
    <t>4. pielikums
 Siguldas novada pašvaldības domes 2026. gada 29. janvāra saistošajiem noteikumiem Nr. 2
 "Par Siguldas novada pašvaldības budžetu 2026. gadam"</t>
  </si>
  <si>
    <t>SIGULDAS NOVADA PAŠVALDĪBAS BUDŽETA ZIEDOJUMU TĀME 2026. GADAM</t>
  </si>
  <si>
    <t>5. pielikums
 Siguldas novada pašvaldības domes 2026. gada 29. janvāra saistošajiem noteikumiem Nr. 2
 "Par Siguldas novada pašvaldības budžetu 2026. gadam"</t>
  </si>
  <si>
    <t>SIGULDAS NOVADA PAŠVALDĪBAS ZIEDOJUMU IZDEVUMU  TĀME 2025. GADAM</t>
  </si>
  <si>
    <t>Sagatavoja Ekonomikas nodaļas, Galvenā ekonomista vietniece Daina Sila</t>
  </si>
  <si>
    <t>Sagatavoja Ekonomikas nodaļas, Galvenā ekonomista vietniece  Daina Sila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</si>
</sst>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7" x14ac:knownFonts="1">
    <font>
      <sz val="10"/>
      <name val="Arial"/>
      <charset val="186"/>
    </font>
    <font>
      <sz val="10"/>
      <color rgb="FF000000"/>
      <name val="Arial"/>
      <family val="2"/>
      <charset val="186"/>
    </font>
    <font>
      <sz val="10"/>
      <name val="Cambria"/>
      <family val="1"/>
      <charset val="186"/>
      <scheme val="major"/>
    </font>
    <font>
      <b/>
      <sz val="12"/>
      <name val="Cambria"/>
      <family val="1"/>
      <charset val="186"/>
      <scheme val="major"/>
    </font>
    <font>
      <sz val="12"/>
      <name val="Cambria"/>
      <family val="1"/>
      <charset val="186"/>
      <scheme val="major"/>
    </font>
    <font>
      <b/>
      <sz val="14"/>
      <name val="Cambria"/>
      <family val="1"/>
      <charset val="186"/>
      <scheme val="major"/>
    </font>
    <font>
      <sz val="14"/>
      <name val="Cambria"/>
      <family val="1"/>
      <charset val="186"/>
      <scheme val="major"/>
    </font>
    <font>
      <b/>
      <u/>
      <sz val="14"/>
      <name val="Cambria"/>
      <family val="1"/>
      <charset val="186"/>
      <scheme val="major"/>
    </font>
    <font>
      <sz val="8"/>
      <name val="Arial"/>
      <family val="2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b/>
      <sz val="12"/>
      <color rgb="FFFF0000"/>
      <name val="Cambria"/>
      <family val="1"/>
      <charset val="186"/>
      <scheme val="major"/>
    </font>
    <font>
      <sz val="12"/>
      <color rgb="FFFF0000"/>
      <name val="Cambria"/>
      <family val="1"/>
      <charset val="186"/>
      <scheme val="major"/>
    </font>
    <font>
      <sz val="10"/>
      <color rgb="FF000000"/>
      <name val="Arial"/>
      <family val="2"/>
      <charset val="186"/>
    </font>
    <font>
      <b/>
      <sz val="14"/>
      <color rgb="FF35383A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12"/>
      <name val="Cambria"/>
      <family val="1"/>
      <charset val="186"/>
    </font>
    <font>
      <sz val="10"/>
      <name val="Cambria"/>
      <family val="1"/>
      <charset val="186"/>
    </font>
    <font>
      <b/>
      <sz val="14"/>
      <name val="Cambria"/>
      <family val="1"/>
      <charset val="186"/>
    </font>
    <font>
      <b/>
      <sz val="12"/>
      <name val="Cambria"/>
      <family val="1"/>
      <charset val="186"/>
    </font>
    <font>
      <i/>
      <sz val="10"/>
      <name val="Cambria"/>
      <family val="1"/>
      <charset val="186"/>
    </font>
    <font>
      <sz val="12"/>
      <color rgb="FFFF0000"/>
      <name val="Cambria"/>
      <family val="1"/>
      <charset val="186"/>
    </font>
    <font>
      <b/>
      <sz val="12"/>
      <name val="Times New Roman"/>
      <family val="1"/>
      <charset val="186"/>
    </font>
    <font>
      <sz val="12"/>
      <name val="Times New Roman"/>
      <family val="1"/>
      <charset val="186"/>
    </font>
    <font>
      <b/>
      <sz val="14"/>
      <name val="Times New Roman"/>
      <family val="1"/>
      <charset val="186"/>
    </font>
    <font>
      <sz val="14"/>
      <name val="Times New Roman"/>
      <family val="1"/>
      <charset val="186"/>
    </font>
    <font>
      <sz val="14"/>
      <name val="Cambria"/>
      <family val="1"/>
      <charset val="186"/>
    </font>
    <font>
      <sz val="12"/>
      <name val="Arial"/>
      <family val="2"/>
      <charset val="186"/>
    </font>
    <font>
      <b/>
      <sz val="12"/>
      <name val="Arial"/>
      <family val="2"/>
      <charset val="186"/>
    </font>
    <font>
      <i/>
      <sz val="12"/>
      <name val="Times New Roman"/>
      <family val="1"/>
      <charset val="186"/>
    </font>
    <font>
      <b/>
      <i/>
      <sz val="12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i/>
      <sz val="12"/>
      <color theme="1"/>
      <name val="Times New Roman"/>
      <family val="1"/>
      <charset val="186"/>
    </font>
    <font>
      <b/>
      <sz val="12"/>
      <name val="Times New Roman Baltic"/>
      <charset val="186"/>
    </font>
    <font>
      <b/>
      <sz val="12"/>
      <name val="Times New Roman Baltic"/>
      <family val="1"/>
      <charset val="186"/>
    </font>
    <font>
      <sz val="12"/>
      <name val="Times New Roman Baltic"/>
      <family val="1"/>
      <charset val="186"/>
    </font>
    <font>
      <b/>
      <sz val="14"/>
      <color rgb="FF35383A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sz val="12"/>
      <name val="Cambria"/>
      <family val="1"/>
    </font>
    <font>
      <sz val="10"/>
      <name val="Cambria"/>
      <family val="1"/>
      <scheme val="major"/>
    </font>
    <font>
      <sz val="10"/>
      <color rgb="FF000000"/>
      <name val="Times New Roman"/>
      <family val="1"/>
    </font>
    <font>
      <sz val="10"/>
      <name val="Cambria"/>
      <family val="1"/>
    </font>
    <font>
      <b/>
      <sz val="14"/>
      <name val="Cambria"/>
      <family val="1"/>
    </font>
    <font>
      <b/>
      <sz val="12"/>
      <name val="Cambria"/>
      <family val="1"/>
    </font>
    <font>
      <i/>
      <sz val="14"/>
      <name val="Cambria"/>
      <family val="1"/>
      <charset val="186"/>
      <scheme val="major"/>
    </font>
    <font>
      <i/>
      <sz val="14"/>
      <name val="Times New Roman"/>
      <family val="1"/>
      <charset val="186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CCFFFF"/>
      </patternFill>
    </fill>
    <fill>
      <patternFill patternType="solid">
        <fgColor rgb="FFF9F9F9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5F5F5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0">
    <xf numFmtId="0" fontId="0" fillId="0" borderId="0"/>
    <xf numFmtId="0" fontId="1" fillId="0" borderId="0"/>
    <xf numFmtId="0" fontId="9" fillId="0" borderId="0"/>
    <xf numFmtId="9" fontId="9" fillId="0" borderId="0" applyFill="0" applyBorder="0" applyAlignment="0" applyProtection="0"/>
    <xf numFmtId="0" fontId="1" fillId="0" borderId="0"/>
    <xf numFmtId="0" fontId="13" fillId="0" borderId="0"/>
    <xf numFmtId="0" fontId="9" fillId="0" borderId="0"/>
    <xf numFmtId="0" fontId="9" fillId="0" borderId="0"/>
    <xf numFmtId="0" fontId="9" fillId="0" borderId="0"/>
    <xf numFmtId="0" fontId="1" fillId="0" borderId="0"/>
  </cellStyleXfs>
  <cellXfs count="350">
    <xf numFmtId="0" fontId="0" fillId="0" borderId="0" xfId="0"/>
    <xf numFmtId="0" fontId="3" fillId="3" borderId="1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0" borderId="0" xfId="0" applyFont="1"/>
    <xf numFmtId="0" fontId="4" fillId="0" borderId="0" xfId="1" applyFont="1"/>
    <xf numFmtId="0" fontId="4" fillId="3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3" fontId="4" fillId="2" borderId="0" xfId="0" applyNumberFormat="1" applyFont="1" applyFill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3" fontId="4" fillId="2" borderId="11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3" fontId="3" fillId="2" borderId="0" xfId="0" applyNumberFormat="1" applyFont="1" applyFill="1" applyAlignment="1">
      <alignment horizontal="center" vertical="center" wrapText="1"/>
    </xf>
    <xf numFmtId="3" fontId="3" fillId="2" borderId="0" xfId="0" applyNumberFormat="1" applyFont="1" applyFill="1" applyAlignment="1">
      <alignment horizontal="center" vertical="center"/>
    </xf>
    <xf numFmtId="3" fontId="3" fillId="2" borderId="1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9" fontId="3" fillId="2" borderId="10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right" vertical="center" indent="1"/>
    </xf>
    <xf numFmtId="3" fontId="3" fillId="4" borderId="1" xfId="1" applyNumberFormat="1" applyFont="1" applyFill="1" applyBorder="1" applyAlignment="1">
      <alignment horizontal="right" vertical="center" indent="1"/>
    </xf>
    <xf numFmtId="3" fontId="3" fillId="5" borderId="1" xfId="1" applyNumberFormat="1" applyFont="1" applyFill="1" applyBorder="1" applyAlignment="1">
      <alignment horizontal="right" vertical="center" indent="1"/>
    </xf>
    <xf numFmtId="3" fontId="4" fillId="3" borderId="1" xfId="1" applyNumberFormat="1" applyFont="1" applyFill="1" applyBorder="1" applyAlignment="1">
      <alignment horizontal="right" vertical="center" indent="1"/>
    </xf>
    <xf numFmtId="3" fontId="3" fillId="7" borderId="1" xfId="1" applyNumberFormat="1" applyFont="1" applyFill="1" applyBorder="1" applyAlignment="1">
      <alignment horizontal="right" vertical="center" indent="1"/>
    </xf>
    <xf numFmtId="0" fontId="4" fillId="2" borderId="12" xfId="0" applyFont="1" applyFill="1" applyBorder="1" applyAlignment="1">
      <alignment horizontal="right" vertical="center" indent="1"/>
    </xf>
    <xf numFmtId="3" fontId="3" fillId="7" borderId="1" xfId="0" applyNumberFormat="1" applyFont="1" applyFill="1" applyBorder="1" applyAlignment="1">
      <alignment horizontal="right" vertical="center" indent="1"/>
    </xf>
    <xf numFmtId="3" fontId="3" fillId="5" borderId="1" xfId="0" applyNumberFormat="1" applyFont="1" applyFill="1" applyBorder="1" applyAlignment="1">
      <alignment horizontal="right" vertical="center" indent="1"/>
    </xf>
    <xf numFmtId="3" fontId="4" fillId="3" borderId="1" xfId="0" applyNumberFormat="1" applyFont="1" applyFill="1" applyBorder="1" applyAlignment="1">
      <alignment horizontal="right" vertical="center" indent="1"/>
    </xf>
    <xf numFmtId="3" fontId="3" fillId="2" borderId="1" xfId="0" applyNumberFormat="1" applyFont="1" applyFill="1" applyBorder="1" applyAlignment="1">
      <alignment horizontal="right" vertical="center" indent="1"/>
    </xf>
    <xf numFmtId="0" fontId="4" fillId="0" borderId="0" xfId="1" applyFont="1" applyAlignment="1">
      <alignment vertical="center"/>
    </xf>
    <xf numFmtId="0" fontId="3" fillId="6" borderId="1" xfId="1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6" fillId="2" borderId="0" xfId="0" applyFont="1" applyFill="1"/>
    <xf numFmtId="0" fontId="3" fillId="3" borderId="6" xfId="1" applyFont="1" applyFill="1" applyBorder="1" applyAlignment="1">
      <alignment horizontal="center" vertical="center" wrapText="1"/>
    </xf>
    <xf numFmtId="0" fontId="3" fillId="3" borderId="0" xfId="1" applyFont="1" applyFill="1" applyAlignment="1">
      <alignment horizontal="center" vertical="center" wrapText="1"/>
    </xf>
    <xf numFmtId="0" fontId="3" fillId="3" borderId="7" xfId="1" applyFont="1" applyFill="1" applyBorder="1" applyAlignment="1">
      <alignment horizontal="center" vertical="center" wrapText="1"/>
    </xf>
    <xf numFmtId="3" fontId="4" fillId="0" borderId="1" xfId="1" applyNumberFormat="1" applyFont="1" applyBorder="1" applyAlignment="1">
      <alignment horizontal="right" vertical="center" indent="1"/>
    </xf>
    <xf numFmtId="0" fontId="4" fillId="3" borderId="12" xfId="1" applyFont="1" applyFill="1" applyBorder="1" applyAlignment="1">
      <alignment horizontal="center" vertical="center" wrapText="1"/>
    </xf>
    <xf numFmtId="0" fontId="3" fillId="2" borderId="1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4" fillId="2" borderId="12" xfId="1" applyFont="1" applyFill="1" applyBorder="1" applyAlignment="1">
      <alignment horizontal="center" vertical="center" wrapText="1"/>
    </xf>
    <xf numFmtId="3" fontId="4" fillId="2" borderId="1" xfId="1" applyNumberFormat="1" applyFont="1" applyFill="1" applyBorder="1" applyAlignment="1">
      <alignment horizontal="right" vertical="center"/>
    </xf>
    <xf numFmtId="0" fontId="4" fillId="2" borderId="11" xfId="1" applyFont="1" applyFill="1" applyBorder="1" applyAlignment="1">
      <alignment horizontal="center" vertical="center"/>
    </xf>
    <xf numFmtId="3" fontId="4" fillId="2" borderId="1" xfId="1" applyNumberFormat="1" applyFont="1" applyFill="1" applyBorder="1" applyAlignment="1">
      <alignment horizontal="right" vertical="center" indent="1"/>
    </xf>
    <xf numFmtId="0" fontId="4" fillId="2" borderId="1" xfId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right" vertical="center"/>
    </xf>
    <xf numFmtId="0" fontId="3" fillId="2" borderId="11" xfId="0" applyFont="1" applyFill="1" applyBorder="1" applyAlignment="1">
      <alignment horizontal="right" vertical="center"/>
    </xf>
    <xf numFmtId="0" fontId="3" fillId="2" borderId="12" xfId="0" applyFont="1" applyFill="1" applyBorder="1" applyAlignment="1">
      <alignment horizontal="right" vertical="center"/>
    </xf>
    <xf numFmtId="0" fontId="4" fillId="2" borderId="0" xfId="0" applyFont="1" applyFill="1" applyAlignment="1">
      <alignment horizontal="right" vertical="center"/>
    </xf>
    <xf numFmtId="3" fontId="4" fillId="2" borderId="0" xfId="0" applyNumberFormat="1" applyFont="1" applyFill="1" applyAlignment="1">
      <alignment horizontal="right" vertical="center" indent="1"/>
    </xf>
    <xf numFmtId="3" fontId="11" fillId="2" borderId="0" xfId="0" applyNumberFormat="1" applyFont="1" applyFill="1" applyAlignment="1">
      <alignment horizontal="right" vertical="center" indent="1"/>
    </xf>
    <xf numFmtId="0" fontId="3" fillId="6" borderId="15" xfId="1" applyFont="1" applyFill="1" applyBorder="1" applyAlignment="1">
      <alignment horizontal="center" vertical="center" wrapText="1"/>
    </xf>
    <xf numFmtId="3" fontId="4" fillId="2" borderId="0" xfId="0" applyNumberFormat="1" applyFont="1" applyFill="1"/>
    <xf numFmtId="0" fontId="12" fillId="2" borderId="0" xfId="0" applyFont="1" applyFill="1"/>
    <xf numFmtId="3" fontId="4" fillId="0" borderId="0" xfId="0" applyNumberFormat="1" applyFont="1"/>
    <xf numFmtId="3" fontId="12" fillId="2" borderId="0" xfId="0" applyNumberFormat="1" applyFont="1" applyFill="1"/>
    <xf numFmtId="0" fontId="3" fillId="2" borderId="0" xfId="0" applyFont="1" applyFill="1" applyAlignment="1">
      <alignment horizontal="center"/>
    </xf>
    <xf numFmtId="3" fontId="3" fillId="2" borderId="0" xfId="0" applyNumberFormat="1" applyFont="1" applyFill="1" applyAlignment="1">
      <alignment horizontal="center"/>
    </xf>
    <xf numFmtId="0" fontId="4" fillId="2" borderId="0" xfId="1" applyFont="1" applyFill="1"/>
    <xf numFmtId="3" fontId="3" fillId="2" borderId="0" xfId="1" applyNumberFormat="1" applyFont="1" applyFill="1"/>
    <xf numFmtId="0" fontId="12" fillId="2" borderId="0" xfId="0" applyFont="1" applyFill="1" applyAlignment="1">
      <alignment horizontal="center" vertical="center"/>
    </xf>
    <xf numFmtId="3" fontId="4" fillId="0" borderId="0" xfId="1" applyNumberFormat="1" applyFont="1"/>
    <xf numFmtId="0" fontId="4" fillId="2" borderId="0" xfId="0" applyFont="1" applyFill="1" applyAlignment="1">
      <alignment vertical="center"/>
    </xf>
    <xf numFmtId="0" fontId="13" fillId="0" borderId="0" xfId="5"/>
    <xf numFmtId="0" fontId="14" fillId="0" borderId="0" xfId="5" applyFont="1" applyAlignment="1">
      <alignment vertical="top"/>
    </xf>
    <xf numFmtId="0" fontId="15" fillId="8" borderId="21" xfId="5" applyFont="1" applyFill="1" applyBorder="1" applyAlignment="1">
      <alignment horizontal="center" vertical="center" wrapText="1"/>
    </xf>
    <xf numFmtId="0" fontId="15" fillId="8" borderId="22" xfId="5" applyFont="1" applyFill="1" applyBorder="1" applyAlignment="1">
      <alignment horizontal="center" vertical="center" wrapText="1"/>
    </xf>
    <xf numFmtId="0" fontId="15" fillId="8" borderId="25" xfId="5" applyFont="1" applyFill="1" applyBorder="1" applyAlignment="1">
      <alignment horizontal="center" vertical="center" wrapText="1"/>
    </xf>
    <xf numFmtId="0" fontId="15" fillId="8" borderId="28" xfId="5" applyFont="1" applyFill="1" applyBorder="1" applyAlignment="1">
      <alignment horizontal="center" vertical="center" wrapText="1"/>
    </xf>
    <xf numFmtId="3" fontId="15" fillId="9" borderId="2" xfId="5" applyNumberFormat="1" applyFont="1" applyFill="1" applyBorder="1" applyAlignment="1">
      <alignment horizontal="center" vertical="center"/>
    </xf>
    <xf numFmtId="3" fontId="15" fillId="9" borderId="30" xfId="5" applyNumberFormat="1" applyFont="1" applyFill="1" applyBorder="1" applyAlignment="1">
      <alignment horizontal="center" vertical="center"/>
    </xf>
    <xf numFmtId="0" fontId="15" fillId="10" borderId="29" xfId="5" applyFont="1" applyFill="1" applyBorder="1" applyAlignment="1">
      <alignment horizontal="center" vertical="center" wrapText="1"/>
    </xf>
    <xf numFmtId="0" fontId="15" fillId="10" borderId="2" xfId="5" applyFont="1" applyFill="1" applyBorder="1" applyAlignment="1">
      <alignment horizontal="center" vertical="center" wrapText="1"/>
    </xf>
    <xf numFmtId="0" fontId="15" fillId="3" borderId="29" xfId="5" applyFont="1" applyFill="1" applyBorder="1" applyAlignment="1">
      <alignment horizontal="center" vertical="center" wrapText="1"/>
    </xf>
    <xf numFmtId="0" fontId="15" fillId="3" borderId="2" xfId="5" applyFont="1" applyFill="1" applyBorder="1" applyAlignment="1">
      <alignment horizontal="center" vertical="center" wrapText="1"/>
    </xf>
    <xf numFmtId="3" fontId="16" fillId="10" borderId="2" xfId="5" applyNumberFormat="1" applyFont="1" applyFill="1" applyBorder="1" applyAlignment="1">
      <alignment horizontal="center" vertical="center"/>
    </xf>
    <xf numFmtId="3" fontId="16" fillId="10" borderId="30" xfId="5" applyNumberFormat="1" applyFont="1" applyFill="1" applyBorder="1" applyAlignment="1">
      <alignment horizontal="center" vertical="center"/>
    </xf>
    <xf numFmtId="3" fontId="16" fillId="3" borderId="2" xfId="5" applyNumberFormat="1" applyFont="1" applyFill="1" applyBorder="1" applyAlignment="1">
      <alignment horizontal="center" vertical="center"/>
    </xf>
    <xf numFmtId="3" fontId="16" fillId="3" borderId="30" xfId="5" applyNumberFormat="1" applyFont="1" applyFill="1" applyBorder="1" applyAlignment="1">
      <alignment horizontal="center" vertical="center"/>
    </xf>
    <xf numFmtId="0" fontId="15" fillId="3" borderId="25" xfId="5" applyFont="1" applyFill="1" applyBorder="1" applyAlignment="1">
      <alignment horizontal="center" vertical="center" wrapText="1"/>
    </xf>
    <xf numFmtId="3" fontId="15" fillId="9" borderId="25" xfId="5" applyNumberFormat="1" applyFont="1" applyFill="1" applyBorder="1" applyAlignment="1">
      <alignment horizontal="center" vertical="center"/>
    </xf>
    <xf numFmtId="3" fontId="16" fillId="3" borderId="25" xfId="5" applyNumberFormat="1" applyFont="1" applyFill="1" applyBorder="1" applyAlignment="1">
      <alignment horizontal="center" vertical="center"/>
    </xf>
    <xf numFmtId="3" fontId="16" fillId="3" borderId="28" xfId="5" applyNumberFormat="1" applyFont="1" applyFill="1" applyBorder="1" applyAlignment="1">
      <alignment horizontal="center" vertical="center"/>
    </xf>
    <xf numFmtId="0" fontId="17" fillId="0" borderId="0" xfId="2" applyFont="1"/>
    <xf numFmtId="0" fontId="17" fillId="0" borderId="0" xfId="2" applyFont="1" applyAlignment="1">
      <alignment horizontal="center" vertical="center"/>
    </xf>
    <xf numFmtId="3" fontId="20" fillId="11" borderId="33" xfId="2" applyNumberFormat="1" applyFont="1" applyFill="1" applyBorder="1" applyAlignment="1">
      <alignment horizontal="right" vertical="center"/>
    </xf>
    <xf numFmtId="10" fontId="17" fillId="0" borderId="33" xfId="3" applyNumberFormat="1" applyFont="1" applyFill="1" applyBorder="1" applyAlignment="1">
      <alignment horizontal="center" vertical="center"/>
    </xf>
    <xf numFmtId="9" fontId="17" fillId="0" borderId="33" xfId="3" applyFont="1" applyFill="1" applyBorder="1" applyAlignment="1">
      <alignment horizontal="center" vertical="center"/>
    </xf>
    <xf numFmtId="49" fontId="18" fillId="0" borderId="0" xfId="8" applyNumberFormat="1" applyFont="1" applyAlignment="1" applyProtection="1">
      <alignment vertical="center" wrapText="1"/>
      <protection locked="0"/>
    </xf>
    <xf numFmtId="49" fontId="21" fillId="0" borderId="0" xfId="8" applyNumberFormat="1" applyFont="1" applyAlignment="1">
      <alignment vertical="center" wrapText="1"/>
    </xf>
    <xf numFmtId="0" fontId="22" fillId="0" borderId="0" xfId="2" applyFont="1"/>
    <xf numFmtId="3" fontId="17" fillId="0" borderId="0" xfId="2" applyNumberFormat="1" applyFont="1" applyAlignment="1">
      <alignment vertical="center" wrapText="1"/>
    </xf>
    <xf numFmtId="3" fontId="17" fillId="0" borderId="7" xfId="2" applyNumberFormat="1" applyFont="1" applyBorder="1" applyAlignment="1">
      <alignment vertical="center" wrapText="1"/>
    </xf>
    <xf numFmtId="0" fontId="20" fillId="0" borderId="0" xfId="2" applyFont="1" applyAlignment="1">
      <alignment horizontal="center" vertical="center"/>
    </xf>
    <xf numFmtId="0" fontId="20" fillId="2" borderId="0" xfId="2" applyFont="1" applyFill="1" applyAlignment="1">
      <alignment horizontal="center" vertical="center"/>
    </xf>
    <xf numFmtId="0" fontId="17" fillId="2" borderId="0" xfId="2" applyFont="1" applyFill="1" applyAlignment="1">
      <alignment horizontal="center" vertical="center"/>
    </xf>
    <xf numFmtId="0" fontId="17" fillId="2" borderId="0" xfId="2" applyFont="1" applyFill="1" applyAlignment="1">
      <alignment horizontal="right" vertical="center" indent="1"/>
    </xf>
    <xf numFmtId="0" fontId="19" fillId="2" borderId="0" xfId="2" applyFont="1" applyFill="1" applyAlignment="1">
      <alignment horizontal="center" vertical="center"/>
    </xf>
    <xf numFmtId="0" fontId="19" fillId="0" borderId="0" xfId="2" applyFont="1" applyAlignment="1">
      <alignment horizontal="center" vertical="center"/>
    </xf>
    <xf numFmtId="0" fontId="27" fillId="2" borderId="0" xfId="2" applyFont="1" applyFill="1" applyAlignment="1">
      <alignment horizontal="center" vertical="center"/>
    </xf>
    <xf numFmtId="0" fontId="27" fillId="0" borderId="0" xfId="2" applyFont="1" applyAlignment="1">
      <alignment horizontal="center" vertical="center"/>
    </xf>
    <xf numFmtId="0" fontId="27" fillId="0" borderId="0" xfId="2" applyFont="1" applyAlignment="1">
      <alignment horizontal="right" vertical="center" indent="1"/>
    </xf>
    <xf numFmtId="0" fontId="24" fillId="2" borderId="0" xfId="0" applyFont="1" applyFill="1"/>
    <xf numFmtId="0" fontId="24" fillId="2" borderId="0" xfId="0" applyFont="1" applyFill="1" applyAlignment="1">
      <alignment wrapText="1"/>
    </xf>
    <xf numFmtId="3" fontId="24" fillId="2" borderId="0" xfId="0" applyNumberFormat="1" applyFont="1" applyFill="1" applyAlignment="1">
      <alignment wrapText="1"/>
    </xf>
    <xf numFmtId="0" fontId="23" fillId="2" borderId="1" xfId="0" applyFont="1" applyFill="1" applyBorder="1" applyAlignment="1">
      <alignment horizontal="center"/>
    </xf>
    <xf numFmtId="0" fontId="23" fillId="2" borderId="1" xfId="0" applyFont="1" applyFill="1" applyBorder="1" applyAlignment="1">
      <alignment horizontal="right"/>
    </xf>
    <xf numFmtId="0" fontId="24" fillId="2" borderId="1" xfId="0" applyFont="1" applyFill="1" applyBorder="1"/>
    <xf numFmtId="0" fontId="23" fillId="12" borderId="1" xfId="0" applyFont="1" applyFill="1" applyBorder="1" applyAlignment="1">
      <alignment horizontal="center"/>
    </xf>
    <xf numFmtId="0" fontId="23" fillId="12" borderId="1" xfId="0" applyFont="1" applyFill="1" applyBorder="1" applyAlignment="1">
      <alignment horizontal="center" vertical="center"/>
    </xf>
    <xf numFmtId="0" fontId="24" fillId="12" borderId="1" xfId="0" applyFont="1" applyFill="1" applyBorder="1"/>
    <xf numFmtId="0" fontId="23" fillId="12" borderId="1" xfId="0" applyFont="1" applyFill="1" applyBorder="1" applyAlignment="1">
      <alignment horizontal="right"/>
    </xf>
    <xf numFmtId="3" fontId="23" fillId="12" borderId="1" xfId="0" applyNumberFormat="1" applyFont="1" applyFill="1" applyBorder="1"/>
    <xf numFmtId="0" fontId="23" fillId="2" borderId="1" xfId="0" applyFont="1" applyFill="1" applyBorder="1"/>
    <xf numFmtId="3" fontId="23" fillId="2" borderId="1" xfId="0" applyNumberFormat="1" applyFont="1" applyFill="1" applyBorder="1"/>
    <xf numFmtId="3" fontId="23" fillId="2" borderId="1" xfId="0" applyNumberFormat="1" applyFont="1" applyFill="1" applyBorder="1" applyAlignment="1">
      <alignment horizontal="right"/>
    </xf>
    <xf numFmtId="3" fontId="24" fillId="2" borderId="1" xfId="0" applyNumberFormat="1" applyFont="1" applyFill="1" applyBorder="1"/>
    <xf numFmtId="0" fontId="30" fillId="2" borderId="1" xfId="0" applyFont="1" applyFill="1" applyBorder="1"/>
    <xf numFmtId="0" fontId="30" fillId="2" borderId="0" xfId="0" applyFont="1" applyFill="1"/>
    <xf numFmtId="0" fontId="31" fillId="12" borderId="1" xfId="0" applyFont="1" applyFill="1" applyBorder="1" applyAlignment="1">
      <alignment horizontal="center"/>
    </xf>
    <xf numFmtId="0" fontId="31" fillId="2" borderId="0" xfId="0" applyFont="1" applyFill="1" applyAlignment="1">
      <alignment horizontal="center"/>
    </xf>
    <xf numFmtId="49" fontId="23" fillId="12" borderId="1" xfId="0" applyNumberFormat="1" applyFont="1" applyFill="1" applyBorder="1" applyAlignment="1">
      <alignment horizontal="center"/>
    </xf>
    <xf numFmtId="3" fontId="32" fillId="12" borderId="1" xfId="0" applyNumberFormat="1" applyFont="1" applyFill="1" applyBorder="1" applyAlignment="1">
      <alignment horizontal="right"/>
    </xf>
    <xf numFmtId="3" fontId="23" fillId="2" borderId="0" xfId="0" applyNumberFormat="1" applyFont="1" applyFill="1" applyAlignment="1">
      <alignment horizontal="center"/>
    </xf>
    <xf numFmtId="49" fontId="30" fillId="2" borderId="1" xfId="0" applyNumberFormat="1" applyFont="1" applyFill="1" applyBorder="1" applyAlignment="1">
      <alignment horizontal="center"/>
    </xf>
    <xf numFmtId="0" fontId="30" fillId="2" borderId="1" xfId="0" applyFont="1" applyFill="1" applyBorder="1" applyAlignment="1">
      <alignment horizontal="center"/>
    </xf>
    <xf numFmtId="3" fontId="33" fillId="2" borderId="1" xfId="0" applyNumberFormat="1" applyFont="1" applyFill="1" applyBorder="1" applyAlignment="1">
      <alignment horizontal="right"/>
    </xf>
    <xf numFmtId="3" fontId="30" fillId="2" borderId="0" xfId="0" applyNumberFormat="1" applyFont="1" applyFill="1" applyAlignment="1">
      <alignment horizontal="center"/>
    </xf>
    <xf numFmtId="49" fontId="34" fillId="2" borderId="1" xfId="0" applyNumberFormat="1" applyFont="1" applyFill="1" applyBorder="1" applyAlignment="1">
      <alignment horizontal="left"/>
    </xf>
    <xf numFmtId="3" fontId="34" fillId="2" borderId="1" xfId="0" applyNumberFormat="1" applyFont="1" applyFill="1" applyBorder="1"/>
    <xf numFmtId="3" fontId="35" fillId="2" borderId="1" xfId="0" applyNumberFormat="1" applyFont="1" applyFill="1" applyBorder="1" applyAlignment="1">
      <alignment horizontal="right"/>
    </xf>
    <xf numFmtId="3" fontId="24" fillId="2" borderId="0" xfId="0" applyNumberFormat="1" applyFont="1" applyFill="1"/>
    <xf numFmtId="0" fontId="23" fillId="2" borderId="0" xfId="0" applyFont="1" applyFill="1"/>
    <xf numFmtId="49" fontId="36" fillId="2" borderId="1" xfId="0" applyNumberFormat="1" applyFont="1" applyFill="1" applyBorder="1" applyAlignment="1">
      <alignment horizontal="left"/>
    </xf>
    <xf numFmtId="3" fontId="36" fillId="2" borderId="1" xfId="0" applyNumberFormat="1" applyFont="1" applyFill="1" applyBorder="1"/>
    <xf numFmtId="3" fontId="35" fillId="2" borderId="1" xfId="0" applyNumberFormat="1" applyFont="1" applyFill="1" applyBorder="1"/>
    <xf numFmtId="0" fontId="24" fillId="2" borderId="1" xfId="0" applyFont="1" applyFill="1" applyBorder="1" applyAlignment="1">
      <alignment horizontal="left"/>
    </xf>
    <xf numFmtId="0" fontId="10" fillId="2" borderId="0" xfId="0" applyFont="1" applyFill="1" applyAlignment="1">
      <alignment horizontal="left" vertical="center"/>
    </xf>
    <xf numFmtId="0" fontId="24" fillId="0" borderId="0" xfId="0" applyFont="1"/>
    <xf numFmtId="0" fontId="1" fillId="0" borderId="0" xfId="1"/>
    <xf numFmtId="0" fontId="24" fillId="0" borderId="0" xfId="1" applyFont="1" applyAlignment="1">
      <alignment horizontal="right" wrapText="1"/>
    </xf>
    <xf numFmtId="3" fontId="24" fillId="2" borderId="0" xfId="1" applyNumberFormat="1" applyFont="1" applyFill="1" applyAlignment="1">
      <alignment wrapText="1"/>
    </xf>
    <xf numFmtId="0" fontId="38" fillId="13" borderId="1" xfId="1" applyFont="1" applyFill="1" applyBorder="1" applyAlignment="1">
      <alignment horizontal="center" vertical="center" wrapText="1"/>
    </xf>
    <xf numFmtId="3" fontId="38" fillId="9" borderId="1" xfId="1" applyNumberFormat="1" applyFont="1" applyFill="1" applyBorder="1" applyAlignment="1">
      <alignment horizontal="center" vertical="center"/>
    </xf>
    <xf numFmtId="49" fontId="38" fillId="3" borderId="1" xfId="1" applyNumberFormat="1" applyFont="1" applyFill="1" applyBorder="1" applyAlignment="1">
      <alignment horizontal="center" vertical="center" wrapText="1"/>
    </xf>
    <xf numFmtId="49" fontId="38" fillId="3" borderId="0" xfId="1" applyNumberFormat="1" applyFont="1" applyFill="1" applyAlignment="1">
      <alignment horizontal="center" vertical="center" wrapText="1"/>
    </xf>
    <xf numFmtId="0" fontId="38" fillId="3" borderId="0" xfId="1" applyFont="1" applyFill="1" applyAlignment="1">
      <alignment horizontal="center" vertical="center" wrapText="1"/>
    </xf>
    <xf numFmtId="3" fontId="38" fillId="2" borderId="0" xfId="1" applyNumberFormat="1" applyFont="1" applyFill="1" applyAlignment="1">
      <alignment horizontal="center" vertical="center"/>
    </xf>
    <xf numFmtId="49" fontId="39" fillId="0" borderId="0" xfId="2" applyNumberFormat="1" applyFont="1" applyAlignment="1">
      <alignment vertical="center" wrapText="1"/>
    </xf>
    <xf numFmtId="3" fontId="40" fillId="2" borderId="0" xfId="0" applyNumberFormat="1" applyFont="1" applyFill="1" applyAlignment="1">
      <alignment wrapText="1"/>
    </xf>
    <xf numFmtId="49" fontId="39" fillId="0" borderId="0" xfId="2" applyNumberFormat="1" applyFont="1" applyAlignment="1">
      <alignment vertical="center"/>
    </xf>
    <xf numFmtId="3" fontId="42" fillId="2" borderId="0" xfId="2" applyNumberFormat="1" applyFont="1" applyFill="1" applyAlignment="1">
      <alignment horizontal="right" wrapText="1"/>
    </xf>
    <xf numFmtId="0" fontId="39" fillId="0" borderId="33" xfId="2" applyFont="1" applyBorder="1" applyAlignment="1">
      <alignment horizontal="center" vertical="center" wrapText="1"/>
    </xf>
    <xf numFmtId="49" fontId="39" fillId="0" borderId="33" xfId="2" applyNumberFormat="1" applyFont="1" applyBorder="1" applyAlignment="1">
      <alignment horizontal="center" vertical="center"/>
    </xf>
    <xf numFmtId="49" fontId="39" fillId="0" borderId="33" xfId="2" applyNumberFormat="1" applyFont="1" applyBorder="1" applyAlignment="1">
      <alignment horizontal="left" vertical="center" wrapText="1"/>
    </xf>
    <xf numFmtId="3" fontId="39" fillId="0" borderId="33" xfId="2" applyNumberFormat="1" applyFont="1" applyBorder="1" applyAlignment="1">
      <alignment horizontal="right" vertical="center"/>
    </xf>
    <xf numFmtId="3" fontId="44" fillId="0" borderId="33" xfId="2" applyNumberFormat="1" applyFont="1" applyBorder="1" applyAlignment="1">
      <alignment horizontal="right" vertical="center"/>
    </xf>
    <xf numFmtId="3" fontId="39" fillId="0" borderId="35" xfId="2" applyNumberFormat="1" applyFont="1" applyBorder="1" applyAlignment="1">
      <alignment horizontal="right" vertical="center"/>
    </xf>
    <xf numFmtId="3" fontId="39" fillId="0" borderId="36" xfId="2" applyNumberFormat="1" applyFont="1" applyBorder="1" applyAlignment="1">
      <alignment horizontal="right" vertical="center"/>
    </xf>
    <xf numFmtId="3" fontId="39" fillId="0" borderId="1" xfId="2" applyNumberFormat="1" applyFont="1" applyBorder="1" applyAlignment="1">
      <alignment horizontal="right" vertical="center"/>
    </xf>
    <xf numFmtId="3" fontId="39" fillId="0" borderId="37" xfId="2" applyNumberFormat="1" applyFont="1" applyBorder="1" applyAlignment="1">
      <alignment horizontal="right" vertical="center"/>
    </xf>
    <xf numFmtId="3" fontId="39" fillId="0" borderId="32" xfId="2" applyNumberFormat="1" applyFont="1" applyBorder="1" applyAlignment="1">
      <alignment horizontal="right" vertical="center"/>
    </xf>
    <xf numFmtId="49" fontId="39" fillId="0" borderId="1" xfId="2" applyNumberFormat="1" applyFont="1" applyBorder="1" applyAlignment="1">
      <alignment horizontal="left" vertical="center" wrapText="1"/>
    </xf>
    <xf numFmtId="49" fontId="39" fillId="0" borderId="1" xfId="2" applyNumberFormat="1" applyFont="1" applyBorder="1" applyAlignment="1">
      <alignment horizontal="center" vertical="center"/>
    </xf>
    <xf numFmtId="3" fontId="44" fillId="0" borderId="1" xfId="2" applyNumberFormat="1" applyFont="1" applyBorder="1" applyAlignment="1">
      <alignment horizontal="right" vertical="center"/>
    </xf>
    <xf numFmtId="49" fontId="39" fillId="0" borderId="35" xfId="2" applyNumberFormat="1" applyFont="1" applyBorder="1" applyAlignment="1">
      <alignment horizontal="left" vertical="center" wrapText="1"/>
    </xf>
    <xf numFmtId="49" fontId="39" fillId="0" borderId="35" xfId="2" applyNumberFormat="1" applyFont="1" applyBorder="1" applyAlignment="1">
      <alignment horizontal="center" vertical="center"/>
    </xf>
    <xf numFmtId="3" fontId="44" fillId="0" borderId="35" xfId="2" applyNumberFormat="1" applyFont="1" applyBorder="1" applyAlignment="1">
      <alignment horizontal="right" vertical="center"/>
    </xf>
    <xf numFmtId="49" fontId="39" fillId="2" borderId="1" xfId="2" applyNumberFormat="1" applyFont="1" applyFill="1" applyBorder="1" applyAlignment="1">
      <alignment horizontal="center" vertical="center"/>
    </xf>
    <xf numFmtId="49" fontId="39" fillId="0" borderId="1" xfId="2" applyNumberFormat="1" applyFont="1" applyBorder="1" applyAlignment="1">
      <alignment horizontal="center" vertical="center" wrapText="1"/>
    </xf>
    <xf numFmtId="3" fontId="39" fillId="0" borderId="38" xfId="2" applyNumberFormat="1" applyFont="1" applyBorder="1" applyAlignment="1">
      <alignment horizontal="right" vertical="center"/>
    </xf>
    <xf numFmtId="3" fontId="20" fillId="0" borderId="1" xfId="2" applyNumberFormat="1" applyFont="1" applyBorder="1" applyAlignment="1">
      <alignment horizontal="right" vertical="center"/>
    </xf>
    <xf numFmtId="3" fontId="44" fillId="5" borderId="32" xfId="2" applyNumberFormat="1" applyFont="1" applyFill="1" applyBorder="1" applyAlignment="1">
      <alignment horizontal="right" vertical="center"/>
    </xf>
    <xf numFmtId="49" fontId="39" fillId="0" borderId="33" xfId="6" applyNumberFormat="1" applyFont="1" applyBorder="1" applyAlignment="1">
      <alignment horizontal="center" vertical="center"/>
    </xf>
    <xf numFmtId="3" fontId="39" fillId="0" borderId="33" xfId="6" applyNumberFormat="1" applyFont="1" applyBorder="1" applyAlignment="1">
      <alignment horizontal="right" vertical="center"/>
    </xf>
    <xf numFmtId="3" fontId="44" fillId="0" borderId="33" xfId="7" applyNumberFormat="1" applyFont="1" applyBorder="1" applyAlignment="1">
      <alignment horizontal="right" vertical="center"/>
    </xf>
    <xf numFmtId="3" fontId="39" fillId="0" borderId="33" xfId="8" applyNumberFormat="1" applyFont="1" applyBorder="1" applyAlignment="1" applyProtection="1">
      <alignment horizontal="right" vertical="center"/>
      <protection locked="0"/>
    </xf>
    <xf numFmtId="3" fontId="39" fillId="0" borderId="36" xfId="8" applyNumberFormat="1" applyFont="1" applyBorder="1" applyAlignment="1" applyProtection="1">
      <alignment horizontal="right" vertical="center"/>
      <protection locked="0"/>
    </xf>
    <xf numFmtId="49" fontId="39" fillId="0" borderId="33" xfId="0" applyNumberFormat="1" applyFont="1" applyBorder="1" applyAlignment="1">
      <alignment horizontal="left" vertical="center" wrapText="1"/>
    </xf>
    <xf numFmtId="3" fontId="44" fillId="5" borderId="33" xfId="2" applyNumberFormat="1" applyFont="1" applyFill="1" applyBorder="1" applyAlignment="1">
      <alignment horizontal="right" vertical="center"/>
    </xf>
    <xf numFmtId="0" fontId="23" fillId="0" borderId="0" xfId="0" applyFont="1" applyAlignment="1">
      <alignment horizontal="left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4" fillId="2" borderId="0" xfId="0" applyFont="1" applyFill="1" applyAlignment="1">
      <alignment horizontal="center" vertical="center"/>
    </xf>
    <xf numFmtId="0" fontId="24" fillId="2" borderId="0" xfId="0" applyFont="1" applyFill="1" applyAlignment="1">
      <alignment horizontal="right" vertical="center" indent="1"/>
    </xf>
    <xf numFmtId="0" fontId="23" fillId="2" borderId="0" xfId="0" applyFont="1" applyFill="1" applyAlignment="1">
      <alignment horizontal="center" vertical="center"/>
    </xf>
    <xf numFmtId="0" fontId="25" fillId="2" borderId="0" xfId="0" applyFont="1" applyFill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6" fillId="2" borderId="0" xfId="0" applyFont="1" applyFill="1"/>
    <xf numFmtId="0" fontId="1" fillId="0" borderId="0" xfId="5" applyFont="1"/>
    <xf numFmtId="0" fontId="1" fillId="0" borderId="0" xfId="5" applyFont="1" applyAlignment="1">
      <alignment horizontal="right"/>
    </xf>
    <xf numFmtId="0" fontId="3" fillId="3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wrapText="1"/>
    </xf>
    <xf numFmtId="3" fontId="2" fillId="2" borderId="0" xfId="0" applyNumberFormat="1" applyFont="1" applyFill="1" applyAlignment="1">
      <alignment horizontal="right" vertical="top" wrapText="1"/>
    </xf>
    <xf numFmtId="0" fontId="5" fillId="6" borderId="10" xfId="0" applyFont="1" applyFill="1" applyBorder="1" applyAlignment="1">
      <alignment horizontal="center" vertical="center"/>
    </xf>
    <xf numFmtId="0" fontId="5" fillId="6" borderId="11" xfId="0" applyFont="1" applyFill="1" applyBorder="1" applyAlignment="1">
      <alignment horizontal="center" vertical="center"/>
    </xf>
    <xf numFmtId="0" fontId="3" fillId="3" borderId="13" xfId="1" applyFont="1" applyFill="1" applyBorder="1" applyAlignment="1">
      <alignment horizontal="center" vertical="center" wrapText="1"/>
    </xf>
    <xf numFmtId="0" fontId="3" fillId="3" borderId="14" xfId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3" xfId="1" applyFont="1" applyFill="1" applyBorder="1" applyAlignment="1">
      <alignment horizontal="center" vertical="center" wrapText="1"/>
    </xf>
    <xf numFmtId="0" fontId="3" fillId="3" borderId="6" xfId="1" applyFont="1" applyFill="1" applyBorder="1" applyAlignment="1">
      <alignment horizontal="center" vertical="center" wrapText="1"/>
    </xf>
    <xf numFmtId="0" fontId="3" fillId="3" borderId="8" xfId="1" applyFont="1" applyFill="1" applyBorder="1" applyAlignment="1">
      <alignment horizontal="center" vertical="center" wrapText="1"/>
    </xf>
    <xf numFmtId="0" fontId="3" fillId="3" borderId="4" xfId="1" applyFont="1" applyFill="1" applyBorder="1" applyAlignment="1">
      <alignment horizontal="center" vertical="center" wrapText="1"/>
    </xf>
    <xf numFmtId="0" fontId="3" fillId="3" borderId="0" xfId="1" applyFont="1" applyFill="1" applyAlignment="1">
      <alignment horizontal="center" vertical="center" wrapText="1"/>
    </xf>
    <xf numFmtId="0" fontId="3" fillId="3" borderId="9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3" fillId="5" borderId="1" xfId="1" applyFont="1" applyFill="1" applyBorder="1" applyAlignment="1">
      <alignment horizontal="center" vertical="center"/>
    </xf>
    <xf numFmtId="0" fontId="3" fillId="7" borderId="10" xfId="1" applyFont="1" applyFill="1" applyBorder="1" applyAlignment="1">
      <alignment horizontal="center" vertical="center"/>
    </xf>
    <xf numFmtId="0" fontId="3" fillId="7" borderId="11" xfId="1" applyFont="1" applyFill="1" applyBorder="1" applyAlignment="1">
      <alignment horizontal="center" vertical="center"/>
    </xf>
    <xf numFmtId="0" fontId="3" fillId="7" borderId="12" xfId="1" applyFont="1" applyFill="1" applyBorder="1" applyAlignment="1">
      <alignment horizontal="center" vertical="center"/>
    </xf>
    <xf numFmtId="0" fontId="3" fillId="3" borderId="5" xfId="1" applyFont="1" applyFill="1" applyBorder="1" applyAlignment="1">
      <alignment horizontal="center" vertical="center" wrapText="1"/>
    </xf>
    <xf numFmtId="0" fontId="3" fillId="3" borderId="7" xfId="1" applyFont="1" applyFill="1" applyBorder="1" applyAlignment="1">
      <alignment horizontal="center" vertical="center" wrapText="1"/>
    </xf>
    <xf numFmtId="0" fontId="3" fillId="3" borderId="2" xfId="1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right" vertical="center"/>
    </xf>
    <xf numFmtId="0" fontId="3" fillId="2" borderId="11" xfId="0" applyFont="1" applyFill="1" applyBorder="1" applyAlignment="1">
      <alignment horizontal="right" vertical="center"/>
    </xf>
    <xf numFmtId="0" fontId="3" fillId="2" borderId="12" xfId="0" applyFont="1" applyFill="1" applyBorder="1" applyAlignment="1">
      <alignment horizontal="right" vertical="center"/>
    </xf>
    <xf numFmtId="0" fontId="4" fillId="2" borderId="1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6" borderId="10" xfId="0" applyFont="1" applyFill="1" applyBorder="1" applyAlignment="1">
      <alignment horizontal="center" vertical="center" wrapText="1"/>
    </xf>
    <xf numFmtId="0" fontId="3" fillId="6" borderId="12" xfId="0" applyFont="1" applyFill="1" applyBorder="1" applyAlignment="1">
      <alignment horizontal="center" vertical="center" wrapText="1"/>
    </xf>
    <xf numFmtId="0" fontId="3" fillId="7" borderId="10" xfId="0" applyFont="1" applyFill="1" applyBorder="1" applyAlignment="1">
      <alignment horizontal="center" vertical="center"/>
    </xf>
    <xf numFmtId="0" fontId="3" fillId="7" borderId="11" xfId="0" applyFont="1" applyFill="1" applyBorder="1" applyAlignment="1">
      <alignment horizontal="center" vertical="center"/>
    </xf>
    <xf numFmtId="0" fontId="3" fillId="7" borderId="12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11" xfId="0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horizontal="center" vertical="center"/>
    </xf>
    <xf numFmtId="0" fontId="5" fillId="6" borderId="10" xfId="0" applyFont="1" applyFill="1" applyBorder="1" applyAlignment="1">
      <alignment horizontal="center"/>
    </xf>
    <xf numFmtId="0" fontId="5" fillId="6" borderId="11" xfId="0" applyFont="1" applyFill="1" applyBorder="1" applyAlignment="1">
      <alignment horizontal="center"/>
    </xf>
    <xf numFmtId="0" fontId="5" fillId="6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6" borderId="10" xfId="1" applyFont="1" applyFill="1" applyBorder="1" applyAlignment="1">
      <alignment horizontal="center" vertical="center" wrapText="1"/>
    </xf>
    <xf numFmtId="0" fontId="3" fillId="6" borderId="11" xfId="1" applyFont="1" applyFill="1" applyBorder="1" applyAlignment="1">
      <alignment horizontal="center" vertical="center" wrapText="1"/>
    </xf>
    <xf numFmtId="0" fontId="3" fillId="6" borderId="12" xfId="1" applyFont="1" applyFill="1" applyBorder="1" applyAlignment="1">
      <alignment horizontal="center" vertical="center" wrapText="1"/>
    </xf>
    <xf numFmtId="0" fontId="3" fillId="6" borderId="1" xfId="1" applyFont="1" applyFill="1" applyBorder="1" applyAlignment="1">
      <alignment horizontal="center" vertical="center" wrapText="1"/>
    </xf>
    <xf numFmtId="0" fontId="3" fillId="5" borderId="10" xfId="1" applyFont="1" applyFill="1" applyBorder="1" applyAlignment="1">
      <alignment horizontal="center" vertical="center"/>
    </xf>
    <xf numFmtId="0" fontId="3" fillId="5" borderId="11" xfId="1" applyFont="1" applyFill="1" applyBorder="1" applyAlignment="1">
      <alignment horizontal="center" vertical="center"/>
    </xf>
    <xf numFmtId="0" fontId="3" fillId="5" borderId="12" xfId="1" applyFont="1" applyFill="1" applyBorder="1" applyAlignment="1">
      <alignment horizontal="center" vertical="center"/>
    </xf>
    <xf numFmtId="0" fontId="3" fillId="4" borderId="1" xfId="1" applyFont="1" applyFill="1" applyBorder="1" applyAlignment="1">
      <alignment horizontal="center" vertical="center"/>
    </xf>
    <xf numFmtId="0" fontId="3" fillId="6" borderId="8" xfId="1" applyFont="1" applyFill="1" applyBorder="1" applyAlignment="1">
      <alignment horizontal="center" vertical="center" wrapText="1"/>
    </xf>
    <xf numFmtId="0" fontId="3" fillId="6" borderId="9" xfId="1" applyFont="1" applyFill="1" applyBorder="1" applyAlignment="1">
      <alignment horizontal="center" vertical="center" wrapText="1"/>
    </xf>
    <xf numFmtId="0" fontId="3" fillId="6" borderId="2" xfId="1" applyFont="1" applyFill="1" applyBorder="1" applyAlignment="1">
      <alignment horizontal="center" vertical="center" wrapText="1"/>
    </xf>
    <xf numFmtId="0" fontId="3" fillId="6" borderId="15" xfId="1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3" fillId="3" borderId="10" xfId="1" applyFont="1" applyFill="1" applyBorder="1" applyAlignment="1">
      <alignment horizontal="center" vertical="center" wrapText="1"/>
    </xf>
    <xf numFmtId="0" fontId="3" fillId="3" borderId="11" xfId="1" applyFont="1" applyFill="1" applyBorder="1" applyAlignment="1">
      <alignment horizontal="center" vertical="center" wrapText="1"/>
    </xf>
    <xf numFmtId="0" fontId="3" fillId="3" borderId="12" xfId="1" applyFont="1" applyFill="1" applyBorder="1" applyAlignment="1">
      <alignment horizontal="center" vertical="center" wrapText="1"/>
    </xf>
    <xf numFmtId="0" fontId="15" fillId="10" borderId="2" xfId="5" applyFont="1" applyFill="1" applyBorder="1" applyAlignment="1">
      <alignment horizontal="center" vertical="center" wrapText="1"/>
    </xf>
    <xf numFmtId="0" fontId="15" fillId="3" borderId="29" xfId="5" applyFont="1" applyFill="1" applyBorder="1" applyAlignment="1">
      <alignment horizontal="center" vertical="center" wrapText="1"/>
    </xf>
    <xf numFmtId="0" fontId="15" fillId="3" borderId="2" xfId="5" applyFont="1" applyFill="1" applyBorder="1" applyAlignment="1">
      <alignment horizontal="center" vertical="center" wrapText="1"/>
    </xf>
    <xf numFmtId="0" fontId="15" fillId="10" borderId="29" xfId="5" applyFont="1" applyFill="1" applyBorder="1" applyAlignment="1">
      <alignment horizontal="center" vertical="center" wrapText="1"/>
    </xf>
    <xf numFmtId="0" fontId="1" fillId="0" borderId="0" xfId="5" applyFont="1" applyAlignment="1">
      <alignment horizontal="right" wrapText="1"/>
    </xf>
    <xf numFmtId="0" fontId="13" fillId="0" borderId="0" xfId="5" applyAlignment="1">
      <alignment horizontal="right"/>
    </xf>
    <xf numFmtId="0" fontId="1" fillId="0" borderId="0" xfId="5" applyFont="1" applyAlignment="1">
      <alignment horizontal="right"/>
    </xf>
    <xf numFmtId="0" fontId="15" fillId="8" borderId="16" xfId="5" applyFont="1" applyFill="1" applyBorder="1" applyAlignment="1">
      <alignment horizontal="center" vertical="center" wrapText="1"/>
    </xf>
    <xf numFmtId="0" fontId="15" fillId="8" borderId="17" xfId="5" applyFont="1" applyFill="1" applyBorder="1" applyAlignment="1">
      <alignment horizontal="center" vertical="center" wrapText="1"/>
    </xf>
    <xf numFmtId="0" fontId="15" fillId="8" borderId="18" xfId="5" applyFont="1" applyFill="1" applyBorder="1" applyAlignment="1">
      <alignment horizontal="center" vertical="center" wrapText="1"/>
    </xf>
    <xf numFmtId="0" fontId="15" fillId="8" borderId="23" xfId="5" applyFont="1" applyFill="1" applyBorder="1" applyAlignment="1">
      <alignment horizontal="center" vertical="center" wrapText="1"/>
    </xf>
    <xf numFmtId="0" fontId="15" fillId="8" borderId="24" xfId="5" applyFont="1" applyFill="1" applyBorder="1" applyAlignment="1">
      <alignment horizontal="center" vertical="center" wrapText="1"/>
    </xf>
    <xf numFmtId="0" fontId="15" fillId="8" borderId="25" xfId="5" applyFont="1" applyFill="1" applyBorder="1" applyAlignment="1">
      <alignment horizontal="center" vertical="center" wrapText="1"/>
    </xf>
    <xf numFmtId="0" fontId="15" fillId="8" borderId="19" xfId="5" applyFont="1" applyFill="1" applyBorder="1" applyAlignment="1">
      <alignment horizontal="center" vertical="center" wrapText="1"/>
    </xf>
    <xf numFmtId="0" fontId="15" fillId="8" borderId="26" xfId="5" applyFont="1" applyFill="1" applyBorder="1" applyAlignment="1">
      <alignment horizontal="center" vertical="center" wrapText="1"/>
    </xf>
    <xf numFmtId="0" fontId="15" fillId="8" borderId="20" xfId="5" applyFont="1" applyFill="1" applyBorder="1" applyAlignment="1">
      <alignment horizontal="center" vertical="center"/>
    </xf>
    <xf numFmtId="0" fontId="15" fillId="8" borderId="27" xfId="5" applyFont="1" applyFill="1" applyBorder="1" applyAlignment="1">
      <alignment horizontal="center" vertical="center"/>
    </xf>
    <xf numFmtId="0" fontId="15" fillId="9" borderId="29" xfId="5" applyFont="1" applyFill="1" applyBorder="1" applyAlignment="1">
      <alignment horizontal="center" vertical="center" wrapText="1"/>
    </xf>
    <xf numFmtId="0" fontId="15" fillId="9" borderId="2" xfId="5" applyFont="1" applyFill="1" applyBorder="1" applyAlignment="1">
      <alignment horizontal="center" vertical="center" wrapText="1"/>
    </xf>
    <xf numFmtId="0" fontId="6" fillId="0" borderId="0" xfId="5" applyFont="1" applyAlignment="1">
      <alignment horizontal="right" vertical="center"/>
    </xf>
    <xf numFmtId="0" fontId="15" fillId="3" borderId="31" xfId="5" applyFont="1" applyFill="1" applyBorder="1" applyAlignment="1">
      <alignment horizontal="center" vertical="center" wrapText="1"/>
    </xf>
    <xf numFmtId="0" fontId="15" fillId="3" borderId="25" xfId="5" applyFont="1" applyFill="1" applyBorder="1" applyAlignment="1">
      <alignment horizontal="center" vertical="center" wrapText="1"/>
    </xf>
    <xf numFmtId="0" fontId="44" fillId="0" borderId="35" xfId="2" applyFont="1" applyBorder="1" applyAlignment="1">
      <alignment horizontal="center" vertical="center" wrapText="1"/>
    </xf>
    <xf numFmtId="0" fontId="44" fillId="0" borderId="32" xfId="2" applyFont="1" applyBorder="1" applyAlignment="1">
      <alignment horizontal="center" vertical="center" wrapText="1"/>
    </xf>
    <xf numFmtId="0" fontId="44" fillId="11" borderId="36" xfId="2" applyFont="1" applyFill="1" applyBorder="1" applyAlignment="1">
      <alignment horizontal="center" vertical="center" wrapText="1"/>
    </xf>
    <xf numFmtId="0" fontId="44" fillId="11" borderId="34" xfId="2" applyFont="1" applyFill="1" applyBorder="1" applyAlignment="1">
      <alignment horizontal="center" vertical="center" wrapText="1"/>
    </xf>
    <xf numFmtId="0" fontId="44" fillId="11" borderId="37" xfId="2" applyFont="1" applyFill="1" applyBorder="1" applyAlignment="1">
      <alignment horizontal="center" vertical="center" wrapText="1"/>
    </xf>
    <xf numFmtId="0" fontId="44" fillId="5" borderId="32" xfId="2" applyFont="1" applyFill="1" applyBorder="1" applyAlignment="1">
      <alignment horizontal="center"/>
    </xf>
    <xf numFmtId="0" fontId="44" fillId="11" borderId="33" xfId="2" applyFont="1" applyFill="1" applyBorder="1" applyAlignment="1">
      <alignment horizontal="center" vertical="center" wrapText="1"/>
    </xf>
    <xf numFmtId="0" fontId="44" fillId="11" borderId="35" xfId="2" applyFont="1" applyFill="1" applyBorder="1" applyAlignment="1">
      <alignment horizontal="center" vertical="center" wrapText="1"/>
    </xf>
    <xf numFmtId="0" fontId="44" fillId="5" borderId="33" xfId="2" applyFont="1" applyFill="1" applyBorder="1" applyAlignment="1">
      <alignment horizontal="center"/>
    </xf>
    <xf numFmtId="0" fontId="26" fillId="2" borderId="0" xfId="0" applyFont="1" applyFill="1" applyAlignment="1">
      <alignment horizontal="right" vertical="center"/>
    </xf>
    <xf numFmtId="0" fontId="41" fillId="0" borderId="0" xfId="9" applyFont="1" applyAlignment="1">
      <alignment horizontal="right" wrapText="1"/>
    </xf>
    <xf numFmtId="0" fontId="41" fillId="0" borderId="0" xfId="9" applyFont="1" applyAlignment="1">
      <alignment horizontal="right"/>
    </xf>
    <xf numFmtId="49" fontId="43" fillId="0" borderId="0" xfId="2" applyNumberFormat="1" applyFont="1" applyAlignment="1" applyProtection="1">
      <alignment horizontal="center" vertical="center"/>
      <protection locked="0"/>
    </xf>
    <xf numFmtId="0" fontId="20" fillId="11" borderId="36" xfId="2" applyFont="1" applyFill="1" applyBorder="1" applyAlignment="1">
      <alignment horizontal="center"/>
    </xf>
    <xf numFmtId="0" fontId="20" fillId="11" borderId="34" xfId="2" applyFont="1" applyFill="1" applyBorder="1" applyAlignment="1">
      <alignment horizontal="center"/>
    </xf>
    <xf numFmtId="0" fontId="20" fillId="11" borderId="37" xfId="2" applyFont="1" applyFill="1" applyBorder="1" applyAlignment="1">
      <alignment horizontal="center"/>
    </xf>
    <xf numFmtId="0" fontId="20" fillId="0" borderId="36" xfId="2" applyFont="1" applyBorder="1" applyAlignment="1">
      <alignment horizontal="center"/>
    </xf>
    <xf numFmtId="0" fontId="20" fillId="0" borderId="34" xfId="2" applyFont="1" applyBorder="1" applyAlignment="1">
      <alignment horizontal="center"/>
    </xf>
    <xf numFmtId="0" fontId="20" fillId="0" borderId="37" xfId="2" applyFont="1" applyBorder="1" applyAlignment="1">
      <alignment horizontal="center"/>
    </xf>
    <xf numFmtId="0" fontId="17" fillId="0" borderId="3" xfId="2" applyFont="1" applyBorder="1" applyAlignment="1">
      <alignment horizontal="center" vertical="center" wrapText="1"/>
    </xf>
    <xf numFmtId="0" fontId="17" fillId="0" borderId="4" xfId="2" applyFont="1" applyBorder="1" applyAlignment="1">
      <alignment horizontal="center" vertical="center" wrapText="1"/>
    </xf>
    <xf numFmtId="0" fontId="17" fillId="0" borderId="5" xfId="2" applyFont="1" applyBorder="1" applyAlignment="1">
      <alignment horizontal="center" vertical="center" wrapText="1"/>
    </xf>
    <xf numFmtId="0" fontId="17" fillId="0" borderId="6" xfId="2" applyFont="1" applyBorder="1" applyAlignment="1">
      <alignment horizontal="center" vertical="center" wrapText="1"/>
    </xf>
    <xf numFmtId="0" fontId="17" fillId="0" borderId="0" xfId="2" applyFont="1" applyAlignment="1">
      <alignment horizontal="center" vertical="center" wrapText="1"/>
    </xf>
    <xf numFmtId="0" fontId="17" fillId="0" borderId="7" xfId="2" applyFont="1" applyBorder="1" applyAlignment="1">
      <alignment horizontal="center" vertical="center" wrapText="1"/>
    </xf>
    <xf numFmtId="0" fontId="17" fillId="0" borderId="8" xfId="2" applyFont="1" applyBorder="1" applyAlignment="1">
      <alignment horizontal="center" vertical="center" wrapText="1"/>
    </xf>
    <xf numFmtId="0" fontId="17" fillId="0" borderId="9" xfId="2" applyFont="1" applyBorder="1" applyAlignment="1">
      <alignment horizontal="center" vertical="center" wrapText="1"/>
    </xf>
    <xf numFmtId="0" fontId="17" fillId="0" borderId="2" xfId="2" applyFont="1" applyBorder="1" applyAlignment="1">
      <alignment horizontal="center" vertical="center" wrapText="1"/>
    </xf>
    <xf numFmtId="3" fontId="20" fillId="0" borderId="3" xfId="2" applyNumberFormat="1" applyFont="1" applyBorder="1" applyAlignment="1">
      <alignment horizontal="center" vertical="center"/>
    </xf>
    <xf numFmtId="3" fontId="20" fillId="0" borderId="5" xfId="2" applyNumberFormat="1" applyFont="1" applyBorder="1" applyAlignment="1">
      <alignment horizontal="center" vertical="center"/>
    </xf>
    <xf numFmtId="3" fontId="20" fillId="0" borderId="6" xfId="2" applyNumberFormat="1" applyFont="1" applyBorder="1" applyAlignment="1">
      <alignment horizontal="center" vertical="center"/>
    </xf>
    <xf numFmtId="3" fontId="20" fillId="0" borderId="7" xfId="2" applyNumberFormat="1" applyFont="1" applyBorder="1" applyAlignment="1">
      <alignment horizontal="center" vertical="center"/>
    </xf>
    <xf numFmtId="3" fontId="20" fillId="0" borderId="8" xfId="2" applyNumberFormat="1" applyFont="1" applyBorder="1" applyAlignment="1">
      <alignment horizontal="center" vertical="center"/>
    </xf>
    <xf numFmtId="3" fontId="20" fillId="0" borderId="2" xfId="2" applyNumberFormat="1" applyFont="1" applyBorder="1" applyAlignment="1">
      <alignment horizontal="center" vertical="center"/>
    </xf>
    <xf numFmtId="0" fontId="44" fillId="0" borderId="36" xfId="2" applyFont="1" applyBorder="1" applyAlignment="1">
      <alignment horizontal="center" vertical="center" wrapText="1"/>
    </xf>
    <xf numFmtId="0" fontId="44" fillId="0" borderId="34" xfId="2" applyFont="1" applyBorder="1" applyAlignment="1">
      <alignment horizontal="center" vertical="center" wrapText="1"/>
    </xf>
    <xf numFmtId="0" fontId="44" fillId="0" borderId="37" xfId="2" applyFont="1" applyBorder="1" applyAlignment="1">
      <alignment horizontal="center" vertical="center" wrapText="1"/>
    </xf>
    <xf numFmtId="0" fontId="24" fillId="2" borderId="0" xfId="0" applyFont="1" applyFill="1" applyAlignment="1">
      <alignment horizontal="right"/>
    </xf>
    <xf numFmtId="3" fontId="10" fillId="2" borderId="0" xfId="0" applyNumberFormat="1" applyFont="1" applyFill="1" applyAlignment="1">
      <alignment horizontal="right" wrapText="1"/>
    </xf>
    <xf numFmtId="0" fontId="23" fillId="2" borderId="0" xfId="0" applyFont="1" applyFill="1" applyAlignment="1">
      <alignment horizontal="center" wrapText="1"/>
    </xf>
    <xf numFmtId="0" fontId="28" fillId="2" borderId="0" xfId="0" applyFont="1" applyFill="1" applyAlignment="1">
      <alignment wrapText="1"/>
    </xf>
    <xf numFmtId="0" fontId="23" fillId="2" borderId="0" xfId="0" applyFont="1" applyFill="1" applyAlignment="1">
      <alignment horizontal="center"/>
    </xf>
    <xf numFmtId="0" fontId="24" fillId="2" borderId="0" xfId="0" applyFont="1" applyFill="1" applyAlignment="1">
      <alignment horizontal="center"/>
    </xf>
    <xf numFmtId="0" fontId="23" fillId="12" borderId="1" xfId="0" applyFont="1" applyFill="1" applyBorder="1" applyAlignment="1">
      <alignment horizontal="center" vertical="center" wrapText="1"/>
    </xf>
    <xf numFmtId="0" fontId="24" fillId="12" borderId="1" xfId="0" applyFont="1" applyFill="1" applyBorder="1" applyAlignment="1">
      <alignment horizontal="center" vertical="center" wrapText="1"/>
    </xf>
    <xf numFmtId="0" fontId="24" fillId="12" borderId="1" xfId="0" applyFont="1" applyFill="1" applyBorder="1" applyAlignment="1">
      <alignment vertical="center" wrapText="1"/>
    </xf>
    <xf numFmtId="0" fontId="29" fillId="12" borderId="1" xfId="0" applyFont="1" applyFill="1" applyBorder="1" applyAlignment="1">
      <alignment horizontal="center" vertical="center" wrapText="1"/>
    </xf>
    <xf numFmtId="0" fontId="38" fillId="9" borderId="1" xfId="1" applyFont="1" applyFill="1" applyBorder="1" applyAlignment="1">
      <alignment horizontal="center" vertical="center" wrapText="1"/>
    </xf>
    <xf numFmtId="0" fontId="38" fillId="3" borderId="1" xfId="1" applyFont="1" applyFill="1" applyBorder="1" applyAlignment="1">
      <alignment horizontal="center" vertical="center" wrapText="1"/>
    </xf>
    <xf numFmtId="0" fontId="14" fillId="0" borderId="0" xfId="1" applyFont="1" applyAlignment="1">
      <alignment horizontal="center" vertical="top" wrapText="1"/>
    </xf>
    <xf numFmtId="0" fontId="37" fillId="0" borderId="0" xfId="1" applyFont="1" applyAlignment="1">
      <alignment horizontal="center" vertical="top" wrapText="1"/>
    </xf>
    <xf numFmtId="0" fontId="38" fillId="13" borderId="3" xfId="1" applyFont="1" applyFill="1" applyBorder="1" applyAlignment="1">
      <alignment horizontal="center" vertical="center" wrapText="1"/>
    </xf>
    <xf numFmtId="0" fontId="38" fillId="13" borderId="4" xfId="1" applyFont="1" applyFill="1" applyBorder="1" applyAlignment="1">
      <alignment horizontal="center" vertical="center" wrapText="1"/>
    </xf>
    <xf numFmtId="0" fontId="38" fillId="13" borderId="5" xfId="1" applyFont="1" applyFill="1" applyBorder="1" applyAlignment="1">
      <alignment horizontal="center" vertical="center" wrapText="1"/>
    </xf>
    <xf numFmtId="0" fontId="38" fillId="13" borderId="6" xfId="1" applyFont="1" applyFill="1" applyBorder="1" applyAlignment="1">
      <alignment horizontal="center" vertical="center" wrapText="1"/>
    </xf>
    <xf numFmtId="0" fontId="38" fillId="13" borderId="0" xfId="1" applyFont="1" applyFill="1" applyAlignment="1">
      <alignment horizontal="center" vertical="center" wrapText="1"/>
    </xf>
    <xf numFmtId="0" fontId="38" fillId="13" borderId="7" xfId="1" applyFont="1" applyFill="1" applyBorder="1" applyAlignment="1">
      <alignment horizontal="center" vertical="center" wrapText="1"/>
    </xf>
    <xf numFmtId="0" fontId="38" fillId="13" borderId="39" xfId="1" applyFont="1" applyFill="1" applyBorder="1" applyAlignment="1">
      <alignment horizontal="center" vertical="center" wrapText="1"/>
    </xf>
    <xf numFmtId="0" fontId="38" fillId="13" borderId="40" xfId="1" applyFont="1" applyFill="1" applyBorder="1" applyAlignment="1">
      <alignment horizontal="center" vertical="center" wrapText="1"/>
    </xf>
    <xf numFmtId="0" fontId="38" fillId="13" borderId="41" xfId="1" applyFont="1" applyFill="1" applyBorder="1" applyAlignment="1">
      <alignment horizontal="center" vertical="center" wrapText="1"/>
    </xf>
    <xf numFmtId="0" fontId="38" fillId="13" borderId="1" xfId="1" applyFont="1" applyFill="1" applyBorder="1" applyAlignment="1">
      <alignment horizontal="center" vertical="center" wrapText="1"/>
    </xf>
    <xf numFmtId="0" fontId="38" fillId="9" borderId="13" xfId="1" applyFont="1" applyFill="1" applyBorder="1" applyAlignment="1">
      <alignment horizontal="center" vertical="center" wrapText="1"/>
    </xf>
    <xf numFmtId="0" fontId="38" fillId="9" borderId="14" xfId="1" applyFont="1" applyFill="1" applyBorder="1" applyAlignment="1">
      <alignment horizontal="center" vertical="center" wrapText="1"/>
    </xf>
    <xf numFmtId="0" fontId="38" fillId="9" borderId="38" xfId="1" applyFont="1" applyFill="1" applyBorder="1" applyAlignment="1">
      <alignment horizontal="center" vertical="center" wrapText="1"/>
    </xf>
  </cellXfs>
  <cellStyles count="10">
    <cellStyle name="Normal" xfId="0" builtinId="0"/>
    <cellStyle name="Normal 2" xfId="1"/>
    <cellStyle name="Normal 2 3" xfId="4"/>
    <cellStyle name="Normal 3" xfId="2"/>
    <cellStyle name="Normal 4" xfId="5"/>
    <cellStyle name="Normal 4 2" xfId="9"/>
    <cellStyle name="Normal_4.piel" xfId="7"/>
    <cellStyle name="Normal_Pamatformas" xfId="8"/>
    <cellStyle name="Normal_Veidlapa_2008_oktobris_(4.piel)" xfId="6"/>
    <cellStyle name="Percent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namejs.sigulda.lv/Users/iveta.ragovica/Desktop/Budzeta_grozijumi/Budzeta_rikojums2023/Pielikumi%20veidlapas%202023.g.budzetam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p_IT tehnikas pieprasījums"/>
      <sheetName val="2.p._Darbinieku_kvalifik._paaug"/>
      <sheetName val="3.p_Ārvalstu komandējumi"/>
      <sheetName val="4.p_Pasākumu plāns"/>
      <sheetName val="5.p._Pamatlīdzekļi_Inventārs"/>
      <sheetName val="6.p._Pakalpojumi"/>
      <sheetName val="7.P._Ieņēmumi"/>
      <sheetName val="8.p_Līgumu_saraksts"/>
      <sheetName val="9.p_Ziedojumu tāme"/>
      <sheetName val="10.p._Tiesvedības"/>
      <sheetName val="11.p_Iepirkumu plāns"/>
      <sheetName val="nelabot!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4">
          <cell r="G4" t="str">
            <v>Pašvaldības      finansējums</v>
          </cell>
        </row>
        <row r="5">
          <cell r="G5" t="str">
            <v>Dotācijas un citi maksājumi</v>
          </cell>
        </row>
        <row r="6">
          <cell r="G6" t="str">
            <v>Pasākuma        ieņēmumi</v>
          </cell>
        </row>
        <row r="7">
          <cell r="G7" t="str">
            <v>Citi līdzekļu avoti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71"/>
  <sheetViews>
    <sheetView showGridLines="0" tabSelected="1" zoomScale="85" zoomScaleNormal="85" workbookViewId="0">
      <selection activeCell="I1" sqref="I1"/>
    </sheetView>
  </sheetViews>
  <sheetFormatPr defaultColWidth="9.140625" defaultRowHeight="15.75" x14ac:dyDescent="0.25"/>
  <cols>
    <col min="1" max="1" width="8" style="9" customWidth="1"/>
    <col min="2" max="2" width="17.5703125" style="9" customWidth="1"/>
    <col min="3" max="3" width="11" style="9" customWidth="1"/>
    <col min="4" max="4" width="29.5703125" style="17" customWidth="1"/>
    <col min="5" max="5" width="19.85546875" style="7" customWidth="1"/>
    <col min="6" max="6" width="55.7109375" style="7" customWidth="1"/>
    <col min="7" max="7" width="25.42578125" style="22" customWidth="1"/>
    <col min="8" max="8" width="15.28515625" style="3" customWidth="1"/>
    <col min="9" max="9" width="14.7109375" style="3" customWidth="1"/>
    <col min="10" max="10" width="11.7109375" style="3" bestFit="1" customWidth="1"/>
    <col min="11" max="11" width="10.7109375" style="3" bestFit="1" customWidth="1"/>
    <col min="12" max="16384" width="9.140625" style="3"/>
  </cols>
  <sheetData>
    <row r="1" spans="1:9" ht="15.75" customHeight="1" x14ac:dyDescent="0.25">
      <c r="B1" s="15"/>
      <c r="C1" s="16"/>
      <c r="D1" s="16"/>
      <c r="E1" s="198" t="s">
        <v>1102</v>
      </c>
      <c r="F1" s="198"/>
      <c r="G1" s="198"/>
    </row>
    <row r="2" spans="1:9" ht="31.15" customHeight="1" x14ac:dyDescent="0.25">
      <c r="A2" s="15"/>
      <c r="B2" s="15"/>
      <c r="C2" s="16"/>
      <c r="D2" s="16"/>
      <c r="E2" s="198"/>
      <c r="F2" s="198"/>
      <c r="G2" s="198"/>
    </row>
    <row r="4" spans="1:9" ht="17.45" customHeight="1" x14ac:dyDescent="0.25">
      <c r="A4" s="197" t="s">
        <v>1103</v>
      </c>
      <c r="B4" s="197"/>
      <c r="C4" s="197"/>
      <c r="D4" s="197"/>
      <c r="E4" s="197"/>
      <c r="F4" s="197"/>
      <c r="G4" s="197"/>
    </row>
    <row r="5" spans="1:9" x14ac:dyDescent="0.25">
      <c r="A5" s="260"/>
      <c r="B5" s="260"/>
    </row>
    <row r="6" spans="1:9" s="32" customFormat="1" ht="51" customHeight="1" x14ac:dyDescent="0.2">
      <c r="A6" s="199" t="s">
        <v>0</v>
      </c>
      <c r="B6" s="200"/>
      <c r="C6" s="200"/>
      <c r="D6" s="200"/>
      <c r="E6" s="200"/>
      <c r="F6" s="200"/>
      <c r="G6" s="200"/>
    </row>
    <row r="7" spans="1:9" s="5" customFormat="1" x14ac:dyDescent="0.25">
      <c r="A7" s="253" t="s">
        <v>1</v>
      </c>
      <c r="B7" s="254"/>
      <c r="C7" s="254"/>
      <c r="D7" s="255"/>
      <c r="E7" s="256" t="s">
        <v>2</v>
      </c>
      <c r="F7" s="256"/>
      <c r="G7" s="56" t="s">
        <v>3</v>
      </c>
      <c r="I7" s="63"/>
    </row>
    <row r="8" spans="1:9" s="5" customFormat="1" x14ac:dyDescent="0.25">
      <c r="A8" s="252" t="s">
        <v>4</v>
      </c>
      <c r="B8" s="252"/>
      <c r="C8" s="252"/>
      <c r="D8" s="252"/>
      <c r="E8" s="252"/>
      <c r="F8" s="252"/>
      <c r="G8" s="23">
        <f>G9+G12+G14+G19+G25+G27+G41+G44+G80+G90+G96+G93</f>
        <v>71109083</v>
      </c>
      <c r="I8" s="64"/>
    </row>
    <row r="9" spans="1:9" s="5" customFormat="1" x14ac:dyDescent="0.25">
      <c r="A9" s="210" t="s">
        <v>5</v>
      </c>
      <c r="B9" s="210" t="s">
        <v>6</v>
      </c>
      <c r="C9" s="249" t="s">
        <v>4</v>
      </c>
      <c r="D9" s="250"/>
      <c r="E9" s="250"/>
      <c r="F9" s="251"/>
      <c r="G9" s="24">
        <f>G10+G11</f>
        <v>70500</v>
      </c>
    </row>
    <row r="10" spans="1:9" s="5" customFormat="1" ht="31.5" x14ac:dyDescent="0.25">
      <c r="A10" s="210"/>
      <c r="B10" s="210"/>
      <c r="C10" s="210" t="s">
        <v>7</v>
      </c>
      <c r="D10" s="210" t="s">
        <v>8</v>
      </c>
      <c r="E10" s="2" t="s">
        <v>9</v>
      </c>
      <c r="F10" s="2" t="s">
        <v>10</v>
      </c>
      <c r="G10" s="25">
        <v>60000</v>
      </c>
    </row>
    <row r="11" spans="1:9" s="5" customFormat="1" ht="31.5" x14ac:dyDescent="0.25">
      <c r="A11" s="210"/>
      <c r="B11" s="210"/>
      <c r="C11" s="210"/>
      <c r="D11" s="210"/>
      <c r="E11" s="2" t="s">
        <v>11</v>
      </c>
      <c r="F11" s="2" t="s">
        <v>12</v>
      </c>
      <c r="G11" s="25">
        <v>10500</v>
      </c>
    </row>
    <row r="12" spans="1:9" s="5" customFormat="1" x14ac:dyDescent="0.25">
      <c r="A12" s="210" t="s">
        <v>13</v>
      </c>
      <c r="B12" s="210" t="s">
        <v>14</v>
      </c>
      <c r="C12" s="249" t="s">
        <v>4</v>
      </c>
      <c r="D12" s="250"/>
      <c r="E12" s="250"/>
      <c r="F12" s="251"/>
      <c r="G12" s="24">
        <f>G13</f>
        <v>39750901</v>
      </c>
    </row>
    <row r="13" spans="1:9" s="5" customFormat="1" ht="31.5" x14ac:dyDescent="0.25">
      <c r="A13" s="210"/>
      <c r="B13" s="210"/>
      <c r="C13" s="1" t="s">
        <v>15</v>
      </c>
      <c r="D13" s="1" t="s">
        <v>16</v>
      </c>
      <c r="E13" s="2" t="s">
        <v>17</v>
      </c>
      <c r="F13" s="2" t="s">
        <v>18</v>
      </c>
      <c r="G13" s="39">
        <v>39750901</v>
      </c>
      <c r="I13" s="5" t="s">
        <v>19</v>
      </c>
    </row>
    <row r="14" spans="1:9" s="5" customFormat="1" x14ac:dyDescent="0.25">
      <c r="A14" s="210" t="s">
        <v>20</v>
      </c>
      <c r="B14" s="210" t="s">
        <v>21</v>
      </c>
      <c r="C14" s="249" t="s">
        <v>4</v>
      </c>
      <c r="D14" s="250"/>
      <c r="E14" s="250"/>
      <c r="F14" s="251"/>
      <c r="G14" s="24">
        <f>G15+G16+G17+G18</f>
        <v>23264</v>
      </c>
    </row>
    <row r="15" spans="1:9" s="5" customFormat="1" ht="63" x14ac:dyDescent="0.25">
      <c r="A15" s="210"/>
      <c r="B15" s="210"/>
      <c r="C15" s="1" t="s">
        <v>22</v>
      </c>
      <c r="D15" s="1" t="s">
        <v>23</v>
      </c>
      <c r="E15" s="2" t="s">
        <v>22</v>
      </c>
      <c r="F15" s="2" t="s">
        <v>23</v>
      </c>
      <c r="G15" s="25">
        <v>2600</v>
      </c>
    </row>
    <row r="16" spans="1:9" s="5" customFormat="1" ht="14.45" customHeight="1" x14ac:dyDescent="0.25">
      <c r="A16" s="210"/>
      <c r="B16" s="210"/>
      <c r="C16" s="210" t="s">
        <v>24</v>
      </c>
      <c r="D16" s="210" t="s">
        <v>25</v>
      </c>
      <c r="E16" s="2" t="s">
        <v>26</v>
      </c>
      <c r="F16" s="2" t="s">
        <v>27</v>
      </c>
      <c r="G16" s="25">
        <v>1700</v>
      </c>
    </row>
    <row r="17" spans="1:7" s="5" customFormat="1" ht="31.5" hidden="1" x14ac:dyDescent="0.25">
      <c r="A17" s="210"/>
      <c r="B17" s="210"/>
      <c r="C17" s="210"/>
      <c r="D17" s="210"/>
      <c r="E17" s="2" t="s">
        <v>28</v>
      </c>
      <c r="F17" s="2" t="s">
        <v>29</v>
      </c>
      <c r="G17" s="25"/>
    </row>
    <row r="18" spans="1:7" s="5" customFormat="1" ht="31.5" x14ac:dyDescent="0.25">
      <c r="A18" s="210"/>
      <c r="B18" s="210"/>
      <c r="C18" s="210"/>
      <c r="D18" s="210"/>
      <c r="E18" s="2" t="s">
        <v>30</v>
      </c>
      <c r="F18" s="2" t="s">
        <v>31</v>
      </c>
      <c r="G18" s="25">
        <v>18964</v>
      </c>
    </row>
    <row r="19" spans="1:7" s="5" customFormat="1" ht="15" customHeight="1" x14ac:dyDescent="0.25">
      <c r="A19" s="201" t="s">
        <v>32</v>
      </c>
      <c r="B19" s="201" t="s">
        <v>33</v>
      </c>
      <c r="C19" s="249" t="s">
        <v>4</v>
      </c>
      <c r="D19" s="250"/>
      <c r="E19" s="250"/>
      <c r="F19" s="251"/>
      <c r="G19" s="24">
        <f>SUM(G20:G24)</f>
        <v>1167460</v>
      </c>
    </row>
    <row r="20" spans="1:7" s="5" customFormat="1" ht="47.25" x14ac:dyDescent="0.25">
      <c r="A20" s="202"/>
      <c r="B20" s="202"/>
      <c r="C20" s="1" t="s">
        <v>34</v>
      </c>
      <c r="D20" s="1" t="s">
        <v>35</v>
      </c>
      <c r="E20" s="2" t="s">
        <v>34</v>
      </c>
      <c r="F20" s="2" t="s">
        <v>35</v>
      </c>
      <c r="G20" s="25">
        <v>51800</v>
      </c>
    </row>
    <row r="21" spans="1:7" s="5" customFormat="1" ht="15" hidden="1" customHeight="1" x14ac:dyDescent="0.25">
      <c r="A21" s="202"/>
      <c r="B21" s="202"/>
      <c r="C21" s="210" t="s">
        <v>36</v>
      </c>
      <c r="D21" s="210" t="s">
        <v>37</v>
      </c>
      <c r="E21" s="2">
        <v>13200</v>
      </c>
      <c r="F21" s="2" t="s">
        <v>37</v>
      </c>
      <c r="G21" s="25"/>
    </row>
    <row r="22" spans="1:7" s="5" customFormat="1" x14ac:dyDescent="0.25">
      <c r="A22" s="202"/>
      <c r="B22" s="202"/>
      <c r="C22" s="210"/>
      <c r="D22" s="210"/>
      <c r="E22" s="2" t="s">
        <v>38</v>
      </c>
      <c r="F22" s="2" t="s">
        <v>39</v>
      </c>
      <c r="G22" s="25">
        <v>1059100</v>
      </c>
    </row>
    <row r="23" spans="1:7" s="5" customFormat="1" ht="19.149999999999999" customHeight="1" x14ac:dyDescent="0.25">
      <c r="A23" s="202"/>
      <c r="B23" s="202"/>
      <c r="C23" s="210"/>
      <c r="D23" s="210"/>
      <c r="E23" s="2">
        <v>13220</v>
      </c>
      <c r="F23" s="2" t="s">
        <v>40</v>
      </c>
      <c r="G23" s="25"/>
    </row>
    <row r="24" spans="1:7" s="5" customFormat="1" ht="36.6" customHeight="1" x14ac:dyDescent="0.25">
      <c r="A24" s="203"/>
      <c r="B24" s="203"/>
      <c r="C24" s="1" t="s">
        <v>41</v>
      </c>
      <c r="D24" s="1" t="s">
        <v>42</v>
      </c>
      <c r="E24" s="2" t="s">
        <v>41</v>
      </c>
      <c r="F24" s="2" t="s">
        <v>42</v>
      </c>
      <c r="G24" s="25">
        <v>56560</v>
      </c>
    </row>
    <row r="25" spans="1:7" s="5" customFormat="1" x14ac:dyDescent="0.25">
      <c r="A25" s="210" t="s">
        <v>43</v>
      </c>
      <c r="B25" s="210" t="s">
        <v>44</v>
      </c>
      <c r="C25" s="249" t="s">
        <v>4</v>
      </c>
      <c r="D25" s="250"/>
      <c r="E25" s="250"/>
      <c r="F25" s="251"/>
      <c r="G25" s="24">
        <f>G26</f>
        <v>10000</v>
      </c>
    </row>
    <row r="26" spans="1:7" s="5" customFormat="1" ht="97.15" customHeight="1" x14ac:dyDescent="0.25">
      <c r="A26" s="210"/>
      <c r="B26" s="210"/>
      <c r="C26" s="1" t="s">
        <v>45</v>
      </c>
      <c r="D26" s="1" t="s">
        <v>46</v>
      </c>
      <c r="E26" s="2" t="s">
        <v>45</v>
      </c>
      <c r="F26" s="2" t="s">
        <v>46</v>
      </c>
      <c r="G26" s="25">
        <v>10000</v>
      </c>
    </row>
    <row r="27" spans="1:7" s="5" customFormat="1" ht="13.15" customHeight="1" x14ac:dyDescent="0.25">
      <c r="A27" s="201" t="s">
        <v>47</v>
      </c>
      <c r="B27" s="201" t="s">
        <v>48</v>
      </c>
      <c r="C27" s="249" t="s">
        <v>4</v>
      </c>
      <c r="D27" s="250"/>
      <c r="E27" s="250"/>
      <c r="F27" s="251"/>
      <c r="G27" s="24">
        <f>SUM(G28:G40)</f>
        <v>22490153</v>
      </c>
    </row>
    <row r="28" spans="1:7" s="5" customFormat="1" ht="12.6" hidden="1" customHeight="1" x14ac:dyDescent="0.25">
      <c r="A28" s="202"/>
      <c r="B28" s="202"/>
      <c r="C28" s="204" t="s">
        <v>49</v>
      </c>
      <c r="D28" s="207" t="s">
        <v>50</v>
      </c>
      <c r="E28" s="2" t="s">
        <v>51</v>
      </c>
      <c r="F28" s="2" t="s">
        <v>52</v>
      </c>
      <c r="G28" s="25"/>
    </row>
    <row r="29" spans="1:7" s="5" customFormat="1" x14ac:dyDescent="0.25">
      <c r="A29" s="202"/>
      <c r="B29" s="202"/>
      <c r="C29" s="205"/>
      <c r="D29" s="208"/>
      <c r="E29" s="2" t="s">
        <v>53</v>
      </c>
      <c r="F29" s="2" t="s">
        <v>54</v>
      </c>
      <c r="G29" s="25">
        <v>520152</v>
      </c>
    </row>
    <row r="30" spans="1:7" s="5" customFormat="1" x14ac:dyDescent="0.25">
      <c r="A30" s="202"/>
      <c r="B30" s="202"/>
      <c r="C30" s="205"/>
      <c r="D30" s="208"/>
      <c r="E30" s="2" t="s">
        <v>55</v>
      </c>
      <c r="F30" s="2" t="s">
        <v>56</v>
      </c>
      <c r="G30" s="25">
        <v>1102822</v>
      </c>
    </row>
    <row r="31" spans="1:7" s="5" customFormat="1" x14ac:dyDescent="0.25">
      <c r="A31" s="202"/>
      <c r="B31" s="202"/>
      <c r="C31" s="205"/>
      <c r="D31" s="208"/>
      <c r="E31" s="2" t="s">
        <v>57</v>
      </c>
      <c r="F31" s="2" t="s">
        <v>58</v>
      </c>
      <c r="G31" s="25">
        <v>908379</v>
      </c>
    </row>
    <row r="32" spans="1:7" s="5" customFormat="1" ht="31.5" x14ac:dyDescent="0.25">
      <c r="A32" s="202"/>
      <c r="B32" s="202"/>
      <c r="C32" s="205"/>
      <c r="D32" s="208"/>
      <c r="E32" s="2" t="s">
        <v>59</v>
      </c>
      <c r="F32" s="2" t="s">
        <v>60</v>
      </c>
      <c r="G32" s="25">
        <v>11993382</v>
      </c>
    </row>
    <row r="33" spans="1:7" s="5" customFormat="1" ht="31.5" x14ac:dyDescent="0.25">
      <c r="A33" s="202"/>
      <c r="B33" s="202"/>
      <c r="C33" s="205"/>
      <c r="D33" s="208"/>
      <c r="E33" s="2" t="s">
        <v>61</v>
      </c>
      <c r="F33" s="2" t="s">
        <v>62</v>
      </c>
      <c r="G33" s="25">
        <v>1655175</v>
      </c>
    </row>
    <row r="34" spans="1:7" s="5" customFormat="1" x14ac:dyDescent="0.25">
      <c r="A34" s="202"/>
      <c r="B34" s="202"/>
      <c r="C34" s="205"/>
      <c r="D34" s="208"/>
      <c r="E34" s="2">
        <v>18627</v>
      </c>
      <c r="F34" s="48" t="s">
        <v>63</v>
      </c>
      <c r="G34" s="25">
        <v>449911</v>
      </c>
    </row>
    <row r="35" spans="1:7" s="5" customFormat="1" x14ac:dyDescent="0.25">
      <c r="A35" s="202"/>
      <c r="B35" s="202"/>
      <c r="C35" s="205"/>
      <c r="D35" s="208"/>
      <c r="E35" s="2">
        <v>186271</v>
      </c>
      <c r="F35" s="48" t="s">
        <v>64</v>
      </c>
      <c r="G35" s="25"/>
    </row>
    <row r="36" spans="1:7" s="5" customFormat="1" x14ac:dyDescent="0.25">
      <c r="A36" s="202"/>
      <c r="B36" s="202"/>
      <c r="C36" s="205"/>
      <c r="D36" s="208"/>
      <c r="E36" s="2" t="s">
        <v>65</v>
      </c>
      <c r="F36" s="48" t="s">
        <v>66</v>
      </c>
      <c r="G36" s="25"/>
    </row>
    <row r="37" spans="1:7" s="5" customFormat="1" x14ac:dyDescent="0.25">
      <c r="A37" s="202"/>
      <c r="B37" s="202"/>
      <c r="C37" s="205"/>
      <c r="D37" s="208"/>
      <c r="E37" s="2" t="s">
        <v>67</v>
      </c>
      <c r="F37" s="2" t="s">
        <v>68</v>
      </c>
      <c r="G37" s="25">
        <v>1838406</v>
      </c>
    </row>
    <row r="38" spans="1:7" s="5" customFormat="1" ht="47.25" x14ac:dyDescent="0.25">
      <c r="A38" s="202"/>
      <c r="B38" s="202"/>
      <c r="C38" s="205"/>
      <c r="D38" s="208"/>
      <c r="E38" s="2" t="s">
        <v>69</v>
      </c>
      <c r="F38" s="2" t="s">
        <v>70</v>
      </c>
      <c r="G38" s="25">
        <v>1987209</v>
      </c>
    </row>
    <row r="39" spans="1:7" s="5" customFormat="1" ht="30" customHeight="1" x14ac:dyDescent="0.25">
      <c r="A39" s="202"/>
      <c r="B39" s="202"/>
      <c r="C39" s="205"/>
      <c r="D39" s="208"/>
      <c r="E39" s="2">
        <v>18641</v>
      </c>
      <c r="F39" s="2" t="s">
        <v>71</v>
      </c>
      <c r="G39" s="25">
        <v>1130805</v>
      </c>
    </row>
    <row r="40" spans="1:7" s="5" customFormat="1" ht="30" customHeight="1" x14ac:dyDescent="0.25">
      <c r="A40" s="203"/>
      <c r="B40" s="203"/>
      <c r="C40" s="206"/>
      <c r="D40" s="209"/>
      <c r="E40" s="2">
        <v>18642</v>
      </c>
      <c r="F40" s="2" t="s">
        <v>72</v>
      </c>
      <c r="G40" s="25">
        <v>903912</v>
      </c>
    </row>
    <row r="41" spans="1:7" s="5" customFormat="1" x14ac:dyDescent="0.25">
      <c r="A41" s="210" t="s">
        <v>73</v>
      </c>
      <c r="B41" s="210" t="s">
        <v>74</v>
      </c>
      <c r="C41" s="249" t="s">
        <v>4</v>
      </c>
      <c r="D41" s="250"/>
      <c r="E41" s="250"/>
      <c r="F41" s="251"/>
      <c r="G41" s="24">
        <f>G42+G43</f>
        <v>302000</v>
      </c>
    </row>
    <row r="42" spans="1:7" s="5" customFormat="1" ht="31.5" x14ac:dyDescent="0.25">
      <c r="A42" s="210"/>
      <c r="B42" s="210"/>
      <c r="C42" s="210" t="s">
        <v>75</v>
      </c>
      <c r="D42" s="210" t="s">
        <v>76</v>
      </c>
      <c r="E42" s="2" t="s">
        <v>77</v>
      </c>
      <c r="F42" s="2" t="s">
        <v>78</v>
      </c>
      <c r="G42" s="25">
        <v>302000</v>
      </c>
    </row>
    <row r="43" spans="1:7" s="5" customFormat="1" ht="31.5" hidden="1" x14ac:dyDescent="0.25">
      <c r="A43" s="210"/>
      <c r="B43" s="210"/>
      <c r="C43" s="210"/>
      <c r="D43" s="210"/>
      <c r="E43" s="2" t="s">
        <v>79</v>
      </c>
      <c r="F43" s="2" t="s">
        <v>80</v>
      </c>
      <c r="G43" s="25"/>
    </row>
    <row r="44" spans="1:7" s="5" customFormat="1" x14ac:dyDescent="0.25">
      <c r="A44" s="210" t="s">
        <v>81</v>
      </c>
      <c r="B44" s="210" t="s">
        <v>82</v>
      </c>
      <c r="C44" s="249" t="s">
        <v>4</v>
      </c>
      <c r="D44" s="250"/>
      <c r="E44" s="250"/>
      <c r="F44" s="251"/>
      <c r="G44" s="24">
        <f>SUM(G45:G79)</f>
        <v>3918566</v>
      </c>
    </row>
    <row r="45" spans="1:7" s="5" customFormat="1" ht="47.25" x14ac:dyDescent="0.25">
      <c r="A45" s="210"/>
      <c r="B45" s="210"/>
      <c r="C45" s="42">
        <v>21100</v>
      </c>
      <c r="D45" s="41" t="s">
        <v>83</v>
      </c>
      <c r="E45" s="43">
        <v>21194</v>
      </c>
      <c r="F45" s="44" t="s">
        <v>84</v>
      </c>
      <c r="G45" s="45">
        <v>15706</v>
      </c>
    </row>
    <row r="46" spans="1:7" s="5" customFormat="1" x14ac:dyDescent="0.25">
      <c r="A46" s="210"/>
      <c r="B46" s="210"/>
      <c r="C46" s="210" t="s">
        <v>85</v>
      </c>
      <c r="D46" s="210" t="s">
        <v>86</v>
      </c>
      <c r="E46" s="2" t="s">
        <v>87</v>
      </c>
      <c r="F46" s="2" t="s">
        <v>88</v>
      </c>
      <c r="G46" s="25">
        <v>200302</v>
      </c>
    </row>
    <row r="47" spans="1:7" s="5" customFormat="1" x14ac:dyDescent="0.25">
      <c r="A47" s="210"/>
      <c r="B47" s="210"/>
      <c r="C47" s="210"/>
      <c r="D47" s="210"/>
      <c r="E47" s="2" t="s">
        <v>89</v>
      </c>
      <c r="F47" s="2" t="s">
        <v>90</v>
      </c>
      <c r="G47" s="25"/>
    </row>
    <row r="48" spans="1:7" s="5" customFormat="1" x14ac:dyDescent="0.25">
      <c r="A48" s="210"/>
      <c r="B48" s="210"/>
      <c r="C48" s="210"/>
      <c r="D48" s="210"/>
      <c r="E48" s="2" t="s">
        <v>91</v>
      </c>
      <c r="F48" s="2" t="s">
        <v>92</v>
      </c>
      <c r="G48" s="25">
        <v>86779</v>
      </c>
    </row>
    <row r="49" spans="1:7" s="5" customFormat="1" ht="31.5" x14ac:dyDescent="0.25">
      <c r="A49" s="210"/>
      <c r="B49" s="210"/>
      <c r="C49" s="210"/>
      <c r="D49" s="210"/>
      <c r="E49" s="2" t="s">
        <v>93</v>
      </c>
      <c r="F49" s="2" t="s">
        <v>94</v>
      </c>
      <c r="G49" s="25">
        <v>2310</v>
      </c>
    </row>
    <row r="50" spans="1:7" s="5" customFormat="1" ht="0.6" customHeight="1" x14ac:dyDescent="0.25">
      <c r="A50" s="210"/>
      <c r="B50" s="210"/>
      <c r="C50" s="210"/>
      <c r="D50" s="210"/>
      <c r="E50" s="2">
        <v>21380</v>
      </c>
      <c r="F50" s="2" t="s">
        <v>95</v>
      </c>
      <c r="G50" s="25"/>
    </row>
    <row r="51" spans="1:7" s="5" customFormat="1" hidden="1" x14ac:dyDescent="0.25">
      <c r="A51" s="210"/>
      <c r="B51" s="210"/>
      <c r="C51" s="210"/>
      <c r="D51" s="210"/>
      <c r="E51" s="2" t="s">
        <v>96</v>
      </c>
      <c r="F51" s="2" t="s">
        <v>97</v>
      </c>
      <c r="G51" s="25"/>
    </row>
    <row r="52" spans="1:7" s="5" customFormat="1" x14ac:dyDescent="0.25">
      <c r="A52" s="210"/>
      <c r="B52" s="210"/>
      <c r="C52" s="210"/>
      <c r="D52" s="210"/>
      <c r="E52" s="2" t="s">
        <v>98</v>
      </c>
      <c r="F52" s="2" t="s">
        <v>97</v>
      </c>
      <c r="G52" s="25">
        <v>758671</v>
      </c>
    </row>
    <row r="53" spans="1:7" s="5" customFormat="1" x14ac:dyDescent="0.25">
      <c r="A53" s="210"/>
      <c r="B53" s="210"/>
      <c r="C53" s="210"/>
      <c r="D53" s="210"/>
      <c r="E53" s="2" t="s">
        <v>99</v>
      </c>
      <c r="F53" s="2" t="s">
        <v>100</v>
      </c>
      <c r="G53" s="25">
        <v>57184</v>
      </c>
    </row>
    <row r="54" spans="1:7" s="5" customFormat="1" x14ac:dyDescent="0.25">
      <c r="A54" s="210"/>
      <c r="B54" s="210"/>
      <c r="C54" s="210"/>
      <c r="D54" s="210"/>
      <c r="E54" s="2" t="s">
        <v>101</v>
      </c>
      <c r="F54" s="2" t="s">
        <v>102</v>
      </c>
      <c r="G54" s="25">
        <v>29481</v>
      </c>
    </row>
    <row r="55" spans="1:7" s="5" customFormat="1" x14ac:dyDescent="0.25">
      <c r="A55" s="210"/>
      <c r="B55" s="210"/>
      <c r="C55" s="210"/>
      <c r="D55" s="210"/>
      <c r="E55" s="2" t="s">
        <v>103</v>
      </c>
      <c r="F55" s="2" t="s">
        <v>104</v>
      </c>
      <c r="G55" s="25">
        <v>118754</v>
      </c>
    </row>
    <row r="56" spans="1:7" s="5" customFormat="1" x14ac:dyDescent="0.25">
      <c r="A56" s="210"/>
      <c r="B56" s="210"/>
      <c r="C56" s="210"/>
      <c r="D56" s="210"/>
      <c r="E56" s="2" t="s">
        <v>105</v>
      </c>
      <c r="F56" s="2" t="s">
        <v>106</v>
      </c>
      <c r="G56" s="25">
        <v>6930</v>
      </c>
    </row>
    <row r="57" spans="1:7" s="5" customFormat="1" x14ac:dyDescent="0.25">
      <c r="A57" s="210"/>
      <c r="B57" s="210"/>
      <c r="C57" s="210"/>
      <c r="D57" s="210"/>
      <c r="E57" s="2" t="s">
        <v>107</v>
      </c>
      <c r="F57" s="2" t="s">
        <v>108</v>
      </c>
      <c r="G57" s="25">
        <v>15750</v>
      </c>
    </row>
    <row r="58" spans="1:7" s="5" customFormat="1" x14ac:dyDescent="0.25">
      <c r="A58" s="210"/>
      <c r="B58" s="210"/>
      <c r="C58" s="210"/>
      <c r="D58" s="210"/>
      <c r="E58" s="2" t="s">
        <v>109</v>
      </c>
      <c r="F58" s="2" t="s">
        <v>110</v>
      </c>
      <c r="G58" s="25">
        <v>46000</v>
      </c>
    </row>
    <row r="59" spans="1:7" s="5" customFormat="1" x14ac:dyDescent="0.25">
      <c r="A59" s="210"/>
      <c r="B59" s="210"/>
      <c r="C59" s="210"/>
      <c r="D59" s="210"/>
      <c r="E59" s="2" t="s">
        <v>111</v>
      </c>
      <c r="F59" s="2" t="s">
        <v>112</v>
      </c>
      <c r="G59" s="25">
        <v>8613</v>
      </c>
    </row>
    <row r="60" spans="1:7" s="5" customFormat="1" x14ac:dyDescent="0.25">
      <c r="A60" s="210"/>
      <c r="B60" s="210"/>
      <c r="C60" s="210"/>
      <c r="D60" s="210"/>
      <c r="E60" s="2" t="s">
        <v>113</v>
      </c>
      <c r="F60" s="2" t="s">
        <v>114</v>
      </c>
      <c r="G60" s="25">
        <v>60526</v>
      </c>
    </row>
    <row r="61" spans="1:7" s="5" customFormat="1" x14ac:dyDescent="0.25">
      <c r="A61" s="210"/>
      <c r="B61" s="210"/>
      <c r="C61" s="210"/>
      <c r="D61" s="210"/>
      <c r="E61" s="2" t="s">
        <v>115</v>
      </c>
      <c r="F61" s="2" t="s">
        <v>116</v>
      </c>
      <c r="G61" s="25">
        <v>163650</v>
      </c>
    </row>
    <row r="62" spans="1:7" s="5" customFormat="1" ht="31.5" x14ac:dyDescent="0.25">
      <c r="A62" s="210"/>
      <c r="B62" s="210"/>
      <c r="C62" s="210"/>
      <c r="D62" s="210"/>
      <c r="E62" s="2" t="s">
        <v>117</v>
      </c>
      <c r="F62" s="2" t="s">
        <v>118</v>
      </c>
      <c r="G62" s="25">
        <v>1585936</v>
      </c>
    </row>
    <row r="63" spans="1:7" s="5" customFormat="1" x14ac:dyDescent="0.25">
      <c r="A63" s="210"/>
      <c r="B63" s="210"/>
      <c r="C63" s="210"/>
      <c r="D63" s="210"/>
      <c r="E63" s="2" t="s">
        <v>119</v>
      </c>
      <c r="F63" s="2" t="s">
        <v>120</v>
      </c>
      <c r="G63" s="25">
        <v>342837</v>
      </c>
    </row>
    <row r="64" spans="1:7" s="5" customFormat="1" hidden="1" x14ac:dyDescent="0.25">
      <c r="A64" s="210"/>
      <c r="B64" s="210"/>
      <c r="C64" s="210"/>
      <c r="D64" s="210"/>
      <c r="E64" s="2" t="s">
        <v>121</v>
      </c>
      <c r="F64" s="2" t="s">
        <v>122</v>
      </c>
      <c r="G64" s="25"/>
    </row>
    <row r="65" spans="1:7" s="5" customFormat="1" x14ac:dyDescent="0.25">
      <c r="A65" s="210"/>
      <c r="B65" s="210"/>
      <c r="C65" s="210"/>
      <c r="D65" s="210"/>
      <c r="E65" s="2">
        <v>21397</v>
      </c>
      <c r="F65" s="2" t="s">
        <v>123</v>
      </c>
      <c r="G65" s="25"/>
    </row>
    <row r="66" spans="1:7" s="5" customFormat="1" hidden="1" x14ac:dyDescent="0.25">
      <c r="A66" s="210"/>
      <c r="B66" s="210"/>
      <c r="C66" s="210"/>
      <c r="D66" s="210"/>
      <c r="E66" s="2" t="s">
        <v>124</v>
      </c>
      <c r="F66" s="2" t="s">
        <v>125</v>
      </c>
      <c r="G66" s="25"/>
    </row>
    <row r="67" spans="1:7" s="5" customFormat="1" x14ac:dyDescent="0.25">
      <c r="A67" s="210"/>
      <c r="B67" s="210"/>
      <c r="C67" s="210"/>
      <c r="D67" s="210"/>
      <c r="E67" s="2" t="s">
        <v>126</v>
      </c>
      <c r="F67" s="2" t="s">
        <v>127</v>
      </c>
      <c r="G67" s="25">
        <v>45549</v>
      </c>
    </row>
    <row r="68" spans="1:7" s="5" customFormat="1" x14ac:dyDescent="0.25">
      <c r="A68" s="210"/>
      <c r="B68" s="210"/>
      <c r="C68" s="210"/>
      <c r="D68" s="210"/>
      <c r="E68" s="2" t="s">
        <v>128</v>
      </c>
      <c r="F68" s="2" t="s">
        <v>129</v>
      </c>
      <c r="G68" s="25">
        <v>16300</v>
      </c>
    </row>
    <row r="69" spans="1:7" s="5" customFormat="1" x14ac:dyDescent="0.25">
      <c r="A69" s="210"/>
      <c r="B69" s="210"/>
      <c r="C69" s="210"/>
      <c r="D69" s="210"/>
      <c r="E69" s="2">
        <v>213993</v>
      </c>
      <c r="F69" s="2" t="s">
        <v>130</v>
      </c>
      <c r="G69" s="25">
        <v>169000</v>
      </c>
    </row>
    <row r="70" spans="1:7" s="5" customFormat="1" x14ac:dyDescent="0.25">
      <c r="A70" s="210"/>
      <c r="B70" s="210"/>
      <c r="C70" s="210"/>
      <c r="D70" s="210"/>
      <c r="E70" s="2" t="s">
        <v>131</v>
      </c>
      <c r="F70" s="2" t="s">
        <v>132</v>
      </c>
      <c r="G70" s="25">
        <v>28159</v>
      </c>
    </row>
    <row r="71" spans="1:7" s="5" customFormat="1" x14ac:dyDescent="0.25">
      <c r="A71" s="210"/>
      <c r="B71" s="210"/>
      <c r="C71" s="210"/>
      <c r="D71" s="210"/>
      <c r="E71" s="2" t="s">
        <v>133</v>
      </c>
      <c r="F71" s="2" t="s">
        <v>134</v>
      </c>
      <c r="G71" s="25">
        <v>600</v>
      </c>
    </row>
    <row r="72" spans="1:7" s="5" customFormat="1" hidden="1" x14ac:dyDescent="0.25">
      <c r="A72" s="210"/>
      <c r="B72" s="210"/>
      <c r="C72" s="210"/>
      <c r="D72" s="210"/>
      <c r="E72" s="2" t="s">
        <v>135</v>
      </c>
      <c r="F72" s="2" t="s">
        <v>136</v>
      </c>
      <c r="G72" s="25"/>
    </row>
    <row r="73" spans="1:7" s="5" customFormat="1" x14ac:dyDescent="0.25">
      <c r="A73" s="210"/>
      <c r="B73" s="210"/>
      <c r="C73" s="210"/>
      <c r="D73" s="210"/>
      <c r="E73" s="2" t="s">
        <v>137</v>
      </c>
      <c r="F73" s="2" t="s">
        <v>138</v>
      </c>
      <c r="G73" s="25">
        <v>33000</v>
      </c>
    </row>
    <row r="74" spans="1:7" s="5" customFormat="1" x14ac:dyDescent="0.25">
      <c r="A74" s="210"/>
      <c r="B74" s="210"/>
      <c r="C74" s="210"/>
      <c r="D74" s="210"/>
      <c r="E74" s="2">
        <v>213997</v>
      </c>
      <c r="F74" s="2" t="s">
        <v>139</v>
      </c>
      <c r="G74" s="25"/>
    </row>
    <row r="75" spans="1:7" s="5" customFormat="1" x14ac:dyDescent="0.25">
      <c r="A75" s="210"/>
      <c r="B75" s="210"/>
      <c r="C75" s="210"/>
      <c r="D75" s="210"/>
      <c r="E75" s="2" t="s">
        <v>140</v>
      </c>
      <c r="F75" s="2" t="s">
        <v>141</v>
      </c>
      <c r="G75" s="25">
        <v>13005</v>
      </c>
    </row>
    <row r="76" spans="1:7" s="5" customFormat="1" ht="17.45" customHeight="1" x14ac:dyDescent="0.25">
      <c r="A76" s="210"/>
      <c r="B76" s="210"/>
      <c r="C76" s="210"/>
      <c r="D76" s="210"/>
      <c r="E76" s="2" t="s">
        <v>142</v>
      </c>
      <c r="F76" s="2" t="s">
        <v>143</v>
      </c>
      <c r="G76" s="25">
        <v>107127</v>
      </c>
    </row>
    <row r="77" spans="1:7" s="5" customFormat="1" ht="49.9" customHeight="1" x14ac:dyDescent="0.25">
      <c r="A77" s="210"/>
      <c r="B77" s="210"/>
      <c r="C77" s="201">
        <v>21400</v>
      </c>
      <c r="D77" s="201" t="s">
        <v>144</v>
      </c>
      <c r="E77" s="2">
        <v>21429</v>
      </c>
      <c r="F77" s="2" t="s">
        <v>143</v>
      </c>
      <c r="G77" s="25"/>
    </row>
    <row r="78" spans="1:7" s="5" customFormat="1" ht="17.45" customHeight="1" x14ac:dyDescent="0.25">
      <c r="A78" s="210"/>
      <c r="B78" s="210"/>
      <c r="C78" s="202"/>
      <c r="D78" s="202"/>
      <c r="E78" s="2">
        <v>214991</v>
      </c>
      <c r="F78" s="2" t="s">
        <v>145</v>
      </c>
      <c r="G78" s="25">
        <v>6397</v>
      </c>
    </row>
    <row r="79" spans="1:7" s="5" customFormat="1" ht="50.45" customHeight="1" x14ac:dyDescent="0.25">
      <c r="A79" s="210"/>
      <c r="B79" s="210"/>
      <c r="C79" s="203"/>
      <c r="D79" s="203"/>
      <c r="E79" s="2">
        <v>214999</v>
      </c>
      <c r="F79" s="2" t="s">
        <v>146</v>
      </c>
      <c r="G79" s="25"/>
    </row>
    <row r="80" spans="1:7" s="5" customFormat="1" x14ac:dyDescent="0.25">
      <c r="A80" s="210" t="s">
        <v>147</v>
      </c>
      <c r="B80" s="210" t="s">
        <v>148</v>
      </c>
      <c r="C80" s="249" t="s">
        <v>4</v>
      </c>
      <c r="D80" s="250"/>
      <c r="E80" s="250"/>
      <c r="F80" s="251"/>
      <c r="G80" s="24">
        <f>SUM(G81:G89)</f>
        <v>2993769</v>
      </c>
    </row>
    <row r="81" spans="1:7" s="5" customFormat="1" ht="31.5" x14ac:dyDescent="0.25">
      <c r="A81" s="210"/>
      <c r="B81" s="210"/>
      <c r="C81" s="210" t="s">
        <v>149</v>
      </c>
      <c r="D81" s="210" t="s">
        <v>150</v>
      </c>
      <c r="E81" s="2" t="s">
        <v>151</v>
      </c>
      <c r="F81" s="2" t="s">
        <v>152</v>
      </c>
      <c r="G81" s="25">
        <v>1540956</v>
      </c>
    </row>
    <row r="82" spans="1:7" s="5" customFormat="1" ht="31.5" x14ac:dyDescent="0.25">
      <c r="A82" s="210"/>
      <c r="B82" s="210"/>
      <c r="C82" s="210"/>
      <c r="D82" s="210"/>
      <c r="E82" s="2" t="s">
        <v>153</v>
      </c>
      <c r="F82" s="2" t="s">
        <v>154</v>
      </c>
      <c r="G82" s="25">
        <v>176000</v>
      </c>
    </row>
    <row r="83" spans="1:7" s="5" customFormat="1" x14ac:dyDescent="0.25">
      <c r="A83" s="210"/>
      <c r="B83" s="210"/>
      <c r="C83" s="210"/>
      <c r="D83" s="210"/>
      <c r="E83" s="2" t="s">
        <v>155</v>
      </c>
      <c r="F83" s="2" t="s">
        <v>156</v>
      </c>
      <c r="G83" s="25">
        <v>53000</v>
      </c>
    </row>
    <row r="84" spans="1:7" s="5" customFormat="1" ht="31.5" x14ac:dyDescent="0.25">
      <c r="A84" s="210"/>
      <c r="B84" s="210"/>
      <c r="C84" s="210"/>
      <c r="D84" s="210"/>
      <c r="E84" s="2" t="s">
        <v>157</v>
      </c>
      <c r="F84" s="2" t="s">
        <v>158</v>
      </c>
      <c r="G84" s="25">
        <v>704086</v>
      </c>
    </row>
    <row r="85" spans="1:7" s="5" customFormat="1" ht="31.5" x14ac:dyDescent="0.25">
      <c r="A85" s="210"/>
      <c r="B85" s="210"/>
      <c r="C85" s="210"/>
      <c r="D85" s="210"/>
      <c r="E85" s="2" t="s">
        <v>159</v>
      </c>
      <c r="F85" s="2" t="s">
        <v>160</v>
      </c>
      <c r="G85" s="25">
        <v>55000</v>
      </c>
    </row>
    <row r="86" spans="1:7" s="5" customFormat="1" x14ac:dyDescent="0.25">
      <c r="A86" s="210"/>
      <c r="B86" s="210"/>
      <c r="C86" s="210"/>
      <c r="D86" s="210"/>
      <c r="E86" s="2" t="s">
        <v>161</v>
      </c>
      <c r="F86" s="2" t="s">
        <v>162</v>
      </c>
      <c r="G86" s="25">
        <v>9000</v>
      </c>
    </row>
    <row r="87" spans="1:7" s="5" customFormat="1" ht="31.5" x14ac:dyDescent="0.25">
      <c r="A87" s="210"/>
      <c r="B87" s="210"/>
      <c r="C87" s="210"/>
      <c r="D87" s="210"/>
      <c r="E87" s="2" t="s">
        <v>163</v>
      </c>
      <c r="F87" s="2" t="s">
        <v>164</v>
      </c>
      <c r="G87" s="25">
        <v>400227</v>
      </c>
    </row>
    <row r="88" spans="1:7" s="5" customFormat="1" ht="31.5" x14ac:dyDescent="0.25">
      <c r="A88" s="210"/>
      <c r="B88" s="210"/>
      <c r="C88" s="210"/>
      <c r="D88" s="210"/>
      <c r="E88" s="2" t="s">
        <v>165</v>
      </c>
      <c r="F88" s="2" t="s">
        <v>166</v>
      </c>
      <c r="G88" s="25">
        <v>46500</v>
      </c>
    </row>
    <row r="89" spans="1:7" s="5" customFormat="1" ht="20.45" customHeight="1" x14ac:dyDescent="0.25">
      <c r="A89" s="210"/>
      <c r="B89" s="210"/>
      <c r="C89" s="210"/>
      <c r="D89" s="210"/>
      <c r="E89" s="2" t="s">
        <v>167</v>
      </c>
      <c r="F89" s="2" t="s">
        <v>168</v>
      </c>
      <c r="G89" s="25">
        <v>9000</v>
      </c>
    </row>
    <row r="90" spans="1:7" s="5" customFormat="1" x14ac:dyDescent="0.25">
      <c r="A90" s="210" t="s">
        <v>169</v>
      </c>
      <c r="B90" s="210" t="s">
        <v>170</v>
      </c>
      <c r="C90" s="249" t="s">
        <v>4</v>
      </c>
      <c r="D90" s="250"/>
      <c r="E90" s="250"/>
      <c r="F90" s="251"/>
      <c r="G90" s="24">
        <f>G91+G92</f>
        <v>319000</v>
      </c>
    </row>
    <row r="91" spans="1:7" s="5" customFormat="1" ht="47.25" x14ac:dyDescent="0.25">
      <c r="A91" s="210"/>
      <c r="B91" s="210"/>
      <c r="C91" s="1" t="s">
        <v>171</v>
      </c>
      <c r="D91" s="1" t="s">
        <v>172</v>
      </c>
      <c r="E91" s="2" t="s">
        <v>173</v>
      </c>
      <c r="F91" s="2" t="s">
        <v>174</v>
      </c>
      <c r="G91" s="25">
        <v>19000</v>
      </c>
    </row>
    <row r="92" spans="1:7" s="5" customFormat="1" ht="47.25" x14ac:dyDescent="0.25">
      <c r="A92" s="210"/>
      <c r="B92" s="210"/>
      <c r="C92" s="1" t="s">
        <v>175</v>
      </c>
      <c r="D92" s="1" t="s">
        <v>176</v>
      </c>
      <c r="E92" s="2" t="s">
        <v>177</v>
      </c>
      <c r="F92" s="2" t="s">
        <v>178</v>
      </c>
      <c r="G92" s="25">
        <v>300000</v>
      </c>
    </row>
    <row r="93" spans="1:7" s="5" customFormat="1" ht="19.149999999999999" customHeight="1" x14ac:dyDescent="0.25">
      <c r="A93" s="210" t="s">
        <v>179</v>
      </c>
      <c r="B93" s="210" t="s">
        <v>180</v>
      </c>
      <c r="C93" s="249" t="s">
        <v>4</v>
      </c>
      <c r="D93" s="250"/>
      <c r="E93" s="250"/>
      <c r="F93" s="251"/>
      <c r="G93" s="24">
        <f>G94+G95</f>
        <v>31000</v>
      </c>
    </row>
    <row r="94" spans="1:7" s="5" customFormat="1" ht="33.6" customHeight="1" x14ac:dyDescent="0.25">
      <c r="A94" s="210"/>
      <c r="B94" s="210"/>
      <c r="C94" s="210" t="s">
        <v>181</v>
      </c>
      <c r="D94" s="210" t="s">
        <v>182</v>
      </c>
      <c r="E94" s="46">
        <v>8622</v>
      </c>
      <c r="F94" s="48" t="s">
        <v>183</v>
      </c>
      <c r="G94" s="47">
        <v>26000</v>
      </c>
    </row>
    <row r="95" spans="1:7" s="5" customFormat="1" ht="40.15" customHeight="1" x14ac:dyDescent="0.25">
      <c r="A95" s="210"/>
      <c r="B95" s="210"/>
      <c r="C95" s="210"/>
      <c r="D95" s="210"/>
      <c r="E95" s="40" t="s">
        <v>184</v>
      </c>
      <c r="F95" s="2" t="s">
        <v>185</v>
      </c>
      <c r="G95" s="25">
        <v>5000</v>
      </c>
    </row>
    <row r="96" spans="1:7" s="5" customFormat="1" ht="18.600000000000001" customHeight="1" x14ac:dyDescent="0.25">
      <c r="A96" s="210" t="s">
        <v>186</v>
      </c>
      <c r="B96" s="210" t="s">
        <v>187</v>
      </c>
      <c r="C96" s="249" t="s">
        <v>4</v>
      </c>
      <c r="D96" s="250"/>
      <c r="E96" s="250"/>
      <c r="F96" s="251"/>
      <c r="G96" s="24">
        <f>SUM(G97:G107)</f>
        <v>32470</v>
      </c>
    </row>
    <row r="97" spans="1:10" s="5" customFormat="1" ht="33" customHeight="1" x14ac:dyDescent="0.25">
      <c r="A97" s="210"/>
      <c r="B97" s="210"/>
      <c r="C97" s="210" t="s">
        <v>188</v>
      </c>
      <c r="D97" s="210" t="s">
        <v>189</v>
      </c>
      <c r="E97" s="2" t="s">
        <v>190</v>
      </c>
      <c r="F97" s="2" t="s">
        <v>191</v>
      </c>
      <c r="G97" s="25">
        <v>20</v>
      </c>
    </row>
    <row r="98" spans="1:10" s="5" customFormat="1" ht="31.5" x14ac:dyDescent="0.25">
      <c r="A98" s="210"/>
      <c r="B98" s="210"/>
      <c r="C98" s="210"/>
      <c r="D98" s="210"/>
      <c r="E98" s="2" t="s">
        <v>192</v>
      </c>
      <c r="F98" s="2" t="s">
        <v>193</v>
      </c>
      <c r="G98" s="25">
        <v>500</v>
      </c>
    </row>
    <row r="99" spans="1:10" s="5" customFormat="1" ht="31.5" x14ac:dyDescent="0.25">
      <c r="A99" s="210"/>
      <c r="B99" s="210"/>
      <c r="C99" s="210" t="s">
        <v>194</v>
      </c>
      <c r="D99" s="210" t="s">
        <v>195</v>
      </c>
      <c r="E99" s="2" t="s">
        <v>196</v>
      </c>
      <c r="F99" s="2" t="s">
        <v>197</v>
      </c>
      <c r="G99" s="25">
        <v>6000</v>
      </c>
    </row>
    <row r="100" spans="1:10" s="5" customFormat="1" ht="31.5" x14ac:dyDescent="0.25">
      <c r="A100" s="210"/>
      <c r="B100" s="210"/>
      <c r="C100" s="210"/>
      <c r="D100" s="210"/>
      <c r="E100" s="2" t="s">
        <v>198</v>
      </c>
      <c r="F100" s="2" t="s">
        <v>199</v>
      </c>
      <c r="G100" s="25">
        <v>1700</v>
      </c>
    </row>
    <row r="101" spans="1:10" s="5" customFormat="1" ht="31.5" x14ac:dyDescent="0.25">
      <c r="A101" s="210"/>
      <c r="B101" s="210"/>
      <c r="C101" s="210"/>
      <c r="D101" s="210"/>
      <c r="E101" s="2" t="s">
        <v>200</v>
      </c>
      <c r="F101" s="2" t="s">
        <v>201</v>
      </c>
      <c r="G101" s="25">
        <v>4300</v>
      </c>
    </row>
    <row r="102" spans="1:10" s="5" customFormat="1" ht="31.5" x14ac:dyDescent="0.25">
      <c r="A102" s="210"/>
      <c r="B102" s="210"/>
      <c r="C102" s="210"/>
      <c r="D102" s="210"/>
      <c r="E102" s="2" t="s">
        <v>202</v>
      </c>
      <c r="F102" s="2" t="s">
        <v>203</v>
      </c>
      <c r="G102" s="25">
        <v>220</v>
      </c>
    </row>
    <row r="103" spans="1:10" s="5" customFormat="1" ht="31.5" x14ac:dyDescent="0.25">
      <c r="A103" s="210"/>
      <c r="B103" s="210"/>
      <c r="C103" s="210" t="s">
        <v>204</v>
      </c>
      <c r="D103" s="210" t="s">
        <v>205</v>
      </c>
      <c r="E103" s="2" t="s">
        <v>206</v>
      </c>
      <c r="F103" s="2" t="s">
        <v>207</v>
      </c>
      <c r="G103" s="25">
        <v>3000</v>
      </c>
    </row>
    <row r="104" spans="1:10" s="5" customFormat="1" x14ac:dyDescent="0.25">
      <c r="A104" s="210"/>
      <c r="B104" s="210"/>
      <c r="C104" s="210"/>
      <c r="D104" s="210"/>
      <c r="E104" s="2" t="s">
        <v>208</v>
      </c>
      <c r="F104" s="2" t="s">
        <v>209</v>
      </c>
      <c r="G104" s="25">
        <v>15280</v>
      </c>
    </row>
    <row r="105" spans="1:10" s="5" customFormat="1" ht="31.5" x14ac:dyDescent="0.25">
      <c r="A105" s="210"/>
      <c r="B105" s="210"/>
      <c r="C105" s="210"/>
      <c r="D105" s="210"/>
      <c r="E105" s="2" t="s">
        <v>210</v>
      </c>
      <c r="F105" s="2" t="s">
        <v>211</v>
      </c>
      <c r="G105" s="25">
        <v>1320</v>
      </c>
    </row>
    <row r="106" spans="1:10" s="5" customFormat="1" ht="31.5" x14ac:dyDescent="0.25">
      <c r="A106" s="210"/>
      <c r="B106" s="210"/>
      <c r="C106" s="210"/>
      <c r="D106" s="210"/>
      <c r="E106" s="2">
        <v>9521</v>
      </c>
      <c r="F106" s="2" t="s">
        <v>212</v>
      </c>
      <c r="G106" s="25"/>
    </row>
    <row r="107" spans="1:10" s="5" customFormat="1" x14ac:dyDescent="0.25">
      <c r="A107" s="210"/>
      <c r="B107" s="210"/>
      <c r="C107" s="210"/>
      <c r="D107" s="210"/>
      <c r="E107" s="2" t="s">
        <v>213</v>
      </c>
      <c r="F107" s="2" t="s">
        <v>214</v>
      </c>
      <c r="G107" s="25">
        <v>130</v>
      </c>
    </row>
    <row r="108" spans="1:10" s="5" customFormat="1" x14ac:dyDescent="0.25">
      <c r="A108" s="261"/>
      <c r="B108" s="262"/>
      <c r="C108" s="262"/>
      <c r="D108" s="262"/>
      <c r="E108" s="262"/>
      <c r="F108" s="262"/>
      <c r="G108" s="263"/>
    </row>
    <row r="109" spans="1:10" s="32" customFormat="1" ht="30.6" customHeight="1" x14ac:dyDescent="0.2">
      <c r="A109" s="199" t="s">
        <v>215</v>
      </c>
      <c r="B109" s="200"/>
      <c r="C109" s="200"/>
      <c r="D109" s="200"/>
      <c r="E109" s="200"/>
      <c r="F109" s="200"/>
      <c r="G109" s="200"/>
    </row>
    <row r="110" spans="1:10" s="5" customFormat="1" x14ac:dyDescent="0.25">
      <c r="A110" s="245" t="s">
        <v>1</v>
      </c>
      <c r="B110" s="246"/>
      <c r="C110" s="246"/>
      <c r="D110" s="247"/>
      <c r="E110" s="248" t="s">
        <v>2</v>
      </c>
      <c r="F110" s="248"/>
      <c r="G110" s="33" t="s">
        <v>3</v>
      </c>
    </row>
    <row r="111" spans="1:10" s="5" customFormat="1" x14ac:dyDescent="0.25">
      <c r="A111" s="212" t="s">
        <v>4</v>
      </c>
      <c r="B111" s="213"/>
      <c r="C111" s="213"/>
      <c r="D111" s="213"/>
      <c r="E111" s="213"/>
      <c r="F111" s="214"/>
      <c r="G111" s="26">
        <f>G112+G115+G121+G124+G126+G129+G134</f>
        <v>77285354</v>
      </c>
      <c r="J111" s="66"/>
    </row>
    <row r="112" spans="1:10" s="5" customFormat="1" x14ac:dyDescent="0.25">
      <c r="A112" s="204" t="s">
        <v>216</v>
      </c>
      <c r="B112" s="207"/>
      <c r="C112" s="215"/>
      <c r="D112" s="210" t="s">
        <v>217</v>
      </c>
      <c r="E112" s="211" t="s">
        <v>4</v>
      </c>
      <c r="F112" s="211"/>
      <c r="G112" s="24">
        <f>G113+G114</f>
        <v>41245067</v>
      </c>
    </row>
    <row r="113" spans="1:7" s="5" customFormat="1" x14ac:dyDescent="0.25">
      <c r="A113" s="205"/>
      <c r="B113" s="208"/>
      <c r="C113" s="216"/>
      <c r="D113" s="210"/>
      <c r="E113" s="2" t="s">
        <v>218</v>
      </c>
      <c r="F113" s="2" t="s">
        <v>219</v>
      </c>
      <c r="G113" s="25">
        <v>32280189</v>
      </c>
    </row>
    <row r="114" spans="1:7" s="5" customFormat="1" x14ac:dyDescent="0.25">
      <c r="A114" s="206"/>
      <c r="B114" s="209"/>
      <c r="C114" s="217"/>
      <c r="D114" s="210"/>
      <c r="E114" s="2" t="s">
        <v>220</v>
      </c>
      <c r="F114" s="2" t="s">
        <v>221</v>
      </c>
      <c r="G114" s="25">
        <v>8964878</v>
      </c>
    </row>
    <row r="115" spans="1:7" s="5" customFormat="1" x14ac:dyDescent="0.25">
      <c r="A115" s="204" t="s">
        <v>222</v>
      </c>
      <c r="B115" s="207"/>
      <c r="C115" s="215"/>
      <c r="D115" s="210" t="s">
        <v>223</v>
      </c>
      <c r="E115" s="211" t="s">
        <v>4</v>
      </c>
      <c r="F115" s="211"/>
      <c r="G115" s="24">
        <f>G116+G117+G118+G119+G120</f>
        <v>18592747</v>
      </c>
    </row>
    <row r="116" spans="1:7" s="5" customFormat="1" x14ac:dyDescent="0.25">
      <c r="A116" s="205"/>
      <c r="B116" s="208"/>
      <c r="C116" s="216"/>
      <c r="D116" s="210"/>
      <c r="E116" s="2" t="s">
        <v>224</v>
      </c>
      <c r="F116" s="2" t="s">
        <v>225</v>
      </c>
      <c r="G116" s="25">
        <v>307375</v>
      </c>
    </row>
    <row r="117" spans="1:7" s="5" customFormat="1" x14ac:dyDescent="0.25">
      <c r="A117" s="205"/>
      <c r="B117" s="208"/>
      <c r="C117" s="216"/>
      <c r="D117" s="210"/>
      <c r="E117" s="2" t="s">
        <v>226</v>
      </c>
      <c r="F117" s="2" t="s">
        <v>227</v>
      </c>
      <c r="G117" s="25">
        <v>12880386</v>
      </c>
    </row>
    <row r="118" spans="1:7" s="5" customFormat="1" ht="31.5" x14ac:dyDescent="0.25">
      <c r="A118" s="205"/>
      <c r="B118" s="208"/>
      <c r="C118" s="216"/>
      <c r="D118" s="210"/>
      <c r="E118" s="2" t="s">
        <v>228</v>
      </c>
      <c r="F118" s="2" t="s">
        <v>229</v>
      </c>
      <c r="G118" s="25">
        <v>5042573</v>
      </c>
    </row>
    <row r="119" spans="1:7" s="5" customFormat="1" x14ac:dyDescent="0.25">
      <c r="A119" s="205"/>
      <c r="B119" s="208"/>
      <c r="C119" s="216"/>
      <c r="D119" s="210"/>
      <c r="E119" s="2" t="s">
        <v>230</v>
      </c>
      <c r="F119" s="2" t="s">
        <v>231</v>
      </c>
      <c r="G119" s="25">
        <v>19445</v>
      </c>
    </row>
    <row r="120" spans="1:7" s="5" customFormat="1" x14ac:dyDescent="0.25">
      <c r="A120" s="206"/>
      <c r="B120" s="209"/>
      <c r="C120" s="217"/>
      <c r="D120" s="210"/>
      <c r="E120" s="2" t="s">
        <v>232</v>
      </c>
      <c r="F120" s="2" t="s">
        <v>233</v>
      </c>
      <c r="G120" s="25">
        <v>342968</v>
      </c>
    </row>
    <row r="121" spans="1:7" s="5" customFormat="1" x14ac:dyDescent="0.25">
      <c r="A121" s="204" t="s">
        <v>234</v>
      </c>
      <c r="B121" s="207"/>
      <c r="C121" s="215"/>
      <c r="D121" s="210" t="s">
        <v>235</v>
      </c>
      <c r="E121" s="211" t="s">
        <v>4</v>
      </c>
      <c r="F121" s="211"/>
      <c r="G121" s="24">
        <f>G122+G123</f>
        <v>2090774</v>
      </c>
    </row>
    <row r="122" spans="1:7" s="5" customFormat="1" ht="31.5" x14ac:dyDescent="0.25">
      <c r="A122" s="205"/>
      <c r="B122" s="208"/>
      <c r="C122" s="216"/>
      <c r="D122" s="210"/>
      <c r="E122" s="2" t="s">
        <v>236</v>
      </c>
      <c r="F122" s="2" t="s">
        <v>237</v>
      </c>
      <c r="G122" s="25">
        <v>2090774</v>
      </c>
    </row>
    <row r="123" spans="1:7" s="5" customFormat="1" ht="63" hidden="1" x14ac:dyDescent="0.25">
      <c r="A123" s="206"/>
      <c r="B123" s="209"/>
      <c r="C123" s="217"/>
      <c r="D123" s="210"/>
      <c r="E123" s="2" t="s">
        <v>238</v>
      </c>
      <c r="F123" s="2" t="s">
        <v>239</v>
      </c>
      <c r="G123" s="25"/>
    </row>
    <row r="124" spans="1:7" s="5" customFormat="1" x14ac:dyDescent="0.25">
      <c r="A124" s="204" t="s">
        <v>240</v>
      </c>
      <c r="B124" s="207"/>
      <c r="C124" s="215"/>
      <c r="D124" s="210" t="s">
        <v>241</v>
      </c>
      <c r="E124" s="211" t="s">
        <v>4</v>
      </c>
      <c r="F124" s="211"/>
      <c r="G124" s="24">
        <f>G125</f>
        <v>1080811</v>
      </c>
    </row>
    <row r="125" spans="1:7" s="5" customFormat="1" x14ac:dyDescent="0.25">
      <c r="A125" s="206"/>
      <c r="B125" s="209"/>
      <c r="C125" s="217"/>
      <c r="D125" s="210"/>
      <c r="E125" s="2" t="s">
        <v>242</v>
      </c>
      <c r="F125" s="2" t="s">
        <v>243</v>
      </c>
      <c r="G125" s="25">
        <v>1080811</v>
      </c>
    </row>
    <row r="126" spans="1:7" s="5" customFormat="1" x14ac:dyDescent="0.25">
      <c r="A126" s="204" t="s">
        <v>244</v>
      </c>
      <c r="B126" s="207"/>
      <c r="C126" s="215"/>
      <c r="D126" s="210" t="s">
        <v>245</v>
      </c>
      <c r="E126" s="211" t="s">
        <v>4</v>
      </c>
      <c r="F126" s="211"/>
      <c r="G126" s="24">
        <f>G127+G128</f>
        <v>9768994</v>
      </c>
    </row>
    <row r="127" spans="1:7" s="5" customFormat="1" x14ac:dyDescent="0.25">
      <c r="A127" s="205"/>
      <c r="B127" s="208"/>
      <c r="C127" s="216"/>
      <c r="D127" s="210"/>
      <c r="E127" s="2" t="s">
        <v>246</v>
      </c>
      <c r="F127" s="2" t="s">
        <v>247</v>
      </c>
      <c r="G127" s="25">
        <v>134420</v>
      </c>
    </row>
    <row r="128" spans="1:7" s="5" customFormat="1" x14ac:dyDescent="0.25">
      <c r="A128" s="206"/>
      <c r="B128" s="209"/>
      <c r="C128" s="217"/>
      <c r="D128" s="210"/>
      <c r="E128" s="2" t="s">
        <v>248</v>
      </c>
      <c r="F128" s="2" t="s">
        <v>249</v>
      </c>
      <c r="G128" s="25">
        <v>9634574</v>
      </c>
    </row>
    <row r="129" spans="1:12" s="5" customFormat="1" x14ac:dyDescent="0.25">
      <c r="A129" s="204" t="s">
        <v>250</v>
      </c>
      <c r="B129" s="207"/>
      <c r="C129" s="215"/>
      <c r="D129" s="210" t="s">
        <v>251</v>
      </c>
      <c r="E129" s="211" t="s">
        <v>4</v>
      </c>
      <c r="F129" s="211"/>
      <c r="G129" s="24">
        <f>G130+G131+G133+G132</f>
        <v>3558083</v>
      </c>
    </row>
    <row r="130" spans="1:12" s="5" customFormat="1" x14ac:dyDescent="0.25">
      <c r="A130" s="205"/>
      <c r="B130" s="208"/>
      <c r="C130" s="216"/>
      <c r="D130" s="210"/>
      <c r="E130" s="2" t="s">
        <v>252</v>
      </c>
      <c r="F130" s="2" t="s">
        <v>253</v>
      </c>
      <c r="G130" s="25">
        <v>581710</v>
      </c>
    </row>
    <row r="131" spans="1:12" s="5" customFormat="1" x14ac:dyDescent="0.25">
      <c r="A131" s="205"/>
      <c r="B131" s="208"/>
      <c r="C131" s="216"/>
      <c r="D131" s="210"/>
      <c r="E131" s="2" t="s">
        <v>254</v>
      </c>
      <c r="F131" s="2" t="s">
        <v>255</v>
      </c>
      <c r="G131" s="25">
        <v>355780</v>
      </c>
    </row>
    <row r="132" spans="1:12" s="5" customFormat="1" ht="31.5" x14ac:dyDescent="0.25">
      <c r="A132" s="205"/>
      <c r="B132" s="208"/>
      <c r="C132" s="216"/>
      <c r="D132" s="210"/>
      <c r="E132" s="2" t="s">
        <v>256</v>
      </c>
      <c r="F132" s="2" t="s">
        <v>257</v>
      </c>
      <c r="G132" s="25">
        <v>2620443</v>
      </c>
    </row>
    <row r="133" spans="1:12" s="5" customFormat="1" ht="47.25" x14ac:dyDescent="0.25">
      <c r="A133" s="206"/>
      <c r="B133" s="209"/>
      <c r="C133" s="217"/>
      <c r="D133" s="210"/>
      <c r="E133" s="2">
        <v>6500</v>
      </c>
      <c r="F133" s="2" t="s">
        <v>258</v>
      </c>
      <c r="G133" s="25">
        <v>150</v>
      </c>
    </row>
    <row r="134" spans="1:12" s="5" customFormat="1" x14ac:dyDescent="0.25">
      <c r="A134" s="204" t="s">
        <v>259</v>
      </c>
      <c r="B134" s="207"/>
      <c r="C134" s="215"/>
      <c r="D134" s="210" t="s">
        <v>260</v>
      </c>
      <c r="E134" s="211" t="s">
        <v>4</v>
      </c>
      <c r="F134" s="211"/>
      <c r="G134" s="24">
        <f>G135+G136</f>
        <v>948878</v>
      </c>
    </row>
    <row r="135" spans="1:12" s="5" customFormat="1" x14ac:dyDescent="0.25">
      <c r="A135" s="205"/>
      <c r="B135" s="208"/>
      <c r="C135" s="216"/>
      <c r="D135" s="210"/>
      <c r="E135" s="2" t="s">
        <v>261</v>
      </c>
      <c r="F135" s="2" t="s">
        <v>262</v>
      </c>
      <c r="G135" s="25">
        <v>948878</v>
      </c>
    </row>
    <row r="136" spans="1:12" s="5" customFormat="1" hidden="1" x14ac:dyDescent="0.25">
      <c r="A136" s="36"/>
      <c r="B136" s="37"/>
      <c r="C136" s="38"/>
      <c r="D136" s="1"/>
      <c r="E136" s="2">
        <v>7700</v>
      </c>
      <c r="F136" s="2" t="s">
        <v>263</v>
      </c>
      <c r="G136" s="25">
        <v>0</v>
      </c>
    </row>
    <row r="137" spans="1:12" s="5" customFormat="1" hidden="1" x14ac:dyDescent="0.25">
      <c r="A137" s="204" t="s">
        <v>264</v>
      </c>
      <c r="B137" s="207"/>
      <c r="C137" s="215"/>
      <c r="D137" s="210" t="s">
        <v>265</v>
      </c>
      <c r="E137" s="211" t="s">
        <v>4</v>
      </c>
      <c r="F137" s="211"/>
      <c r="G137" s="24">
        <f>G138</f>
        <v>0</v>
      </c>
    </row>
    <row r="138" spans="1:12" s="5" customFormat="1" ht="31.5" hidden="1" x14ac:dyDescent="0.25">
      <c r="A138" s="206"/>
      <c r="B138" s="209"/>
      <c r="C138" s="217"/>
      <c r="D138" s="210"/>
      <c r="E138" s="2" t="s">
        <v>266</v>
      </c>
      <c r="F138" s="2" t="s">
        <v>267</v>
      </c>
      <c r="G138" s="25">
        <v>0</v>
      </c>
    </row>
    <row r="139" spans="1:12" x14ac:dyDescent="0.25">
      <c r="A139" s="11"/>
      <c r="B139" s="12"/>
      <c r="C139" s="12"/>
      <c r="D139" s="18"/>
      <c r="E139" s="13"/>
      <c r="F139" s="13"/>
      <c r="G139" s="27"/>
    </row>
    <row r="140" spans="1:12" s="32" customFormat="1" ht="30.6" customHeight="1" x14ac:dyDescent="0.2">
      <c r="A140" s="199" t="s">
        <v>268</v>
      </c>
      <c r="B140" s="200"/>
      <c r="C140" s="200"/>
      <c r="D140" s="200"/>
      <c r="E140" s="200"/>
      <c r="F140" s="200"/>
      <c r="G140" s="200"/>
    </row>
    <row r="141" spans="1:12" ht="31.5" x14ac:dyDescent="0.25">
      <c r="A141" s="223" t="s">
        <v>269</v>
      </c>
      <c r="B141" s="224"/>
      <c r="C141" s="223" t="s">
        <v>270</v>
      </c>
      <c r="D141" s="224"/>
      <c r="E141" s="34" t="s">
        <v>271</v>
      </c>
      <c r="F141" s="34" t="s">
        <v>272</v>
      </c>
      <c r="G141" s="34" t="s">
        <v>3</v>
      </c>
      <c r="I141" s="61"/>
    </row>
    <row r="142" spans="1:12" s="4" customFormat="1" x14ac:dyDescent="0.25">
      <c r="A142" s="225" t="s">
        <v>273</v>
      </c>
      <c r="B142" s="226"/>
      <c r="C142" s="226"/>
      <c r="D142" s="226"/>
      <c r="E142" s="226"/>
      <c r="F142" s="227"/>
      <c r="G142" s="28">
        <f>G143+G154+G158+G175+G180+G198+G232+G301+G314</f>
        <v>77285354</v>
      </c>
      <c r="I142" s="62"/>
      <c r="J142" s="57"/>
      <c r="L142" s="59"/>
    </row>
    <row r="143" spans="1:12" s="4" customFormat="1" x14ac:dyDescent="0.25">
      <c r="A143" s="196" t="s">
        <v>274</v>
      </c>
      <c r="B143" s="196" t="s">
        <v>275</v>
      </c>
      <c r="C143" s="228" t="s">
        <v>4</v>
      </c>
      <c r="D143" s="229"/>
      <c r="E143" s="229"/>
      <c r="F143" s="230"/>
      <c r="G143" s="29">
        <f>SUM(G144:G152)</f>
        <v>6562095</v>
      </c>
    </row>
    <row r="144" spans="1:12" s="4" customFormat="1" x14ac:dyDescent="0.25">
      <c r="A144" s="196"/>
      <c r="B144" s="196"/>
      <c r="C144" s="196" t="s">
        <v>276</v>
      </c>
      <c r="D144" s="196" t="s">
        <v>277</v>
      </c>
      <c r="E144" s="6" t="s">
        <v>278</v>
      </c>
      <c r="F144" s="6" t="s">
        <v>279</v>
      </c>
      <c r="G144" s="30">
        <v>2287811</v>
      </c>
    </row>
    <row r="145" spans="1:7" s="4" customFormat="1" x14ac:dyDescent="0.25">
      <c r="A145" s="196"/>
      <c r="B145" s="196"/>
      <c r="C145" s="196"/>
      <c r="D145" s="196"/>
      <c r="E145" s="6">
        <v>1115</v>
      </c>
      <c r="F145" s="6" t="s">
        <v>280</v>
      </c>
      <c r="G145" s="30"/>
    </row>
    <row r="146" spans="1:7" s="4" customFormat="1" x14ac:dyDescent="0.25">
      <c r="A146" s="196"/>
      <c r="B146" s="196"/>
      <c r="C146" s="196"/>
      <c r="D146" s="196"/>
      <c r="E146" s="6">
        <v>1116</v>
      </c>
      <c r="F146" s="6" t="s">
        <v>281</v>
      </c>
      <c r="G146" s="30">
        <v>438928</v>
      </c>
    </row>
    <row r="147" spans="1:7" s="4" customFormat="1" x14ac:dyDescent="0.25">
      <c r="A147" s="196"/>
      <c r="B147" s="196"/>
      <c r="C147" s="196"/>
      <c r="D147" s="196"/>
      <c r="E147" s="6" t="s">
        <v>282</v>
      </c>
      <c r="F147" s="6" t="s">
        <v>283</v>
      </c>
      <c r="G147" s="30">
        <v>465243</v>
      </c>
    </row>
    <row r="148" spans="1:7" s="4" customFormat="1" x14ac:dyDescent="0.25">
      <c r="A148" s="196"/>
      <c r="B148" s="196"/>
      <c r="C148" s="196"/>
      <c r="D148" s="196"/>
      <c r="E148" s="6" t="s">
        <v>284</v>
      </c>
      <c r="F148" s="6" t="s">
        <v>285</v>
      </c>
      <c r="G148" s="30">
        <v>135160</v>
      </c>
    </row>
    <row r="149" spans="1:7" s="4" customFormat="1" ht="12.6" hidden="1" customHeight="1" x14ac:dyDescent="0.25">
      <c r="A149" s="196"/>
      <c r="B149" s="196"/>
      <c r="C149" s="196"/>
      <c r="D149" s="196"/>
      <c r="E149" s="6" t="s">
        <v>286</v>
      </c>
      <c r="F149" s="6" t="s">
        <v>287</v>
      </c>
      <c r="G149" s="30"/>
    </row>
    <row r="150" spans="1:7" s="4" customFormat="1" ht="31.5" x14ac:dyDescent="0.25">
      <c r="A150" s="196"/>
      <c r="B150" s="196"/>
      <c r="C150" s="19" t="s">
        <v>288</v>
      </c>
      <c r="D150" s="19" t="s">
        <v>289</v>
      </c>
      <c r="E150" s="6">
        <v>1330</v>
      </c>
      <c r="F150" s="6" t="s">
        <v>290</v>
      </c>
      <c r="G150" s="30">
        <v>1145841</v>
      </c>
    </row>
    <row r="151" spans="1:7" s="4" customFormat="1" ht="31.5" x14ac:dyDescent="0.25">
      <c r="A151" s="196"/>
      <c r="B151" s="196"/>
      <c r="C151" s="19" t="s">
        <v>291</v>
      </c>
      <c r="D151" s="19" t="s">
        <v>292</v>
      </c>
      <c r="E151" s="6" t="s">
        <v>293</v>
      </c>
      <c r="F151" s="6" t="s">
        <v>294</v>
      </c>
      <c r="G151" s="30">
        <v>1159112</v>
      </c>
    </row>
    <row r="152" spans="1:7" s="4" customFormat="1" x14ac:dyDescent="0.25">
      <c r="A152" s="196"/>
      <c r="B152" s="196"/>
      <c r="C152" s="234" t="s">
        <v>295</v>
      </c>
      <c r="D152" s="234" t="s">
        <v>296</v>
      </c>
      <c r="E152" s="6" t="s">
        <v>297</v>
      </c>
      <c r="F152" s="6" t="s">
        <v>298</v>
      </c>
      <c r="G152" s="30">
        <v>930000</v>
      </c>
    </row>
    <row r="153" spans="1:7" s="4" customFormat="1" hidden="1" x14ac:dyDescent="0.25">
      <c r="A153" s="196"/>
      <c r="B153" s="196"/>
      <c r="C153" s="238"/>
      <c r="D153" s="238"/>
      <c r="E153" s="6">
        <v>1832</v>
      </c>
      <c r="F153" s="6" t="s">
        <v>299</v>
      </c>
      <c r="G153" s="30"/>
    </row>
    <row r="154" spans="1:7" s="4" customFormat="1" x14ac:dyDescent="0.25">
      <c r="A154" s="196" t="s">
        <v>300</v>
      </c>
      <c r="B154" s="196" t="s">
        <v>301</v>
      </c>
      <c r="C154" s="228" t="s">
        <v>4</v>
      </c>
      <c r="D154" s="229"/>
      <c r="E154" s="229"/>
      <c r="F154" s="230"/>
      <c r="G154" s="29">
        <f>SUM(G155:G157)</f>
        <v>1105236</v>
      </c>
    </row>
    <row r="155" spans="1:7" s="4" customFormat="1" x14ac:dyDescent="0.25">
      <c r="A155" s="196"/>
      <c r="B155" s="196"/>
      <c r="C155" s="234" t="s">
        <v>302</v>
      </c>
      <c r="D155" s="234" t="s">
        <v>303</v>
      </c>
      <c r="E155" s="6" t="s">
        <v>236</v>
      </c>
      <c r="F155" s="6" t="s">
        <v>304</v>
      </c>
      <c r="G155" s="30">
        <v>50000</v>
      </c>
    </row>
    <row r="156" spans="1:7" s="4" customFormat="1" hidden="1" x14ac:dyDescent="0.25">
      <c r="A156" s="196"/>
      <c r="B156" s="196"/>
      <c r="C156" s="238"/>
      <c r="D156" s="238"/>
      <c r="E156" s="6">
        <v>3201</v>
      </c>
      <c r="F156" s="6" t="s">
        <v>305</v>
      </c>
      <c r="G156" s="30"/>
    </row>
    <row r="157" spans="1:7" s="4" customFormat="1" ht="47.25" x14ac:dyDescent="0.25">
      <c r="A157" s="196"/>
      <c r="B157" s="196"/>
      <c r="C157" s="19" t="s">
        <v>306</v>
      </c>
      <c r="D157" s="19" t="s">
        <v>307</v>
      </c>
      <c r="E157" s="6" t="s">
        <v>308</v>
      </c>
      <c r="F157" s="6" t="s">
        <v>309</v>
      </c>
      <c r="G157" s="30">
        <v>1055236</v>
      </c>
    </row>
    <row r="158" spans="1:7" s="4" customFormat="1" x14ac:dyDescent="0.25">
      <c r="A158" s="196" t="s">
        <v>310</v>
      </c>
      <c r="B158" s="196" t="s">
        <v>311</v>
      </c>
      <c r="C158" s="228" t="s">
        <v>4</v>
      </c>
      <c r="D158" s="229"/>
      <c r="E158" s="229"/>
      <c r="F158" s="230"/>
      <c r="G158" s="29">
        <f>SUM(G159:G174)</f>
        <v>8727771</v>
      </c>
    </row>
    <row r="159" spans="1:7" s="4" customFormat="1" ht="31.5" x14ac:dyDescent="0.25">
      <c r="A159" s="196"/>
      <c r="B159" s="196"/>
      <c r="C159" s="19" t="s">
        <v>312</v>
      </c>
      <c r="D159" s="19" t="s">
        <v>313</v>
      </c>
      <c r="E159" s="6" t="s">
        <v>157</v>
      </c>
      <c r="F159" s="6" t="s">
        <v>314</v>
      </c>
      <c r="G159" s="30">
        <v>109985</v>
      </c>
    </row>
    <row r="160" spans="1:7" s="4" customFormat="1" x14ac:dyDescent="0.25">
      <c r="A160" s="196"/>
      <c r="B160" s="196"/>
      <c r="C160" s="19" t="s">
        <v>315</v>
      </c>
      <c r="D160" s="19" t="s">
        <v>316</v>
      </c>
      <c r="E160" s="6" t="s">
        <v>317</v>
      </c>
      <c r="F160" s="6" t="s">
        <v>318</v>
      </c>
      <c r="G160" s="30">
        <v>684280</v>
      </c>
    </row>
    <row r="161" spans="1:7" s="4" customFormat="1" x14ac:dyDescent="0.25">
      <c r="A161" s="196"/>
      <c r="B161" s="196"/>
      <c r="C161" s="19" t="s">
        <v>319</v>
      </c>
      <c r="D161" s="19" t="s">
        <v>320</v>
      </c>
      <c r="E161" s="6" t="s">
        <v>321</v>
      </c>
      <c r="F161" s="6" t="s">
        <v>322</v>
      </c>
      <c r="G161" s="30">
        <v>6803747</v>
      </c>
    </row>
    <row r="162" spans="1:7" s="4" customFormat="1" ht="0.6" customHeight="1" x14ac:dyDescent="0.25">
      <c r="A162" s="196"/>
      <c r="B162" s="196"/>
      <c r="C162" s="196" t="s">
        <v>323</v>
      </c>
      <c r="D162" s="196" t="s">
        <v>324</v>
      </c>
      <c r="E162" s="6" t="s">
        <v>325</v>
      </c>
      <c r="F162" s="6" t="s">
        <v>326</v>
      </c>
      <c r="G162" s="30"/>
    </row>
    <row r="163" spans="1:7" s="4" customFormat="1" x14ac:dyDescent="0.25">
      <c r="A163" s="196"/>
      <c r="B163" s="196"/>
      <c r="C163" s="196"/>
      <c r="D163" s="196"/>
      <c r="E163" s="6" t="s">
        <v>327</v>
      </c>
      <c r="F163" s="6" t="s">
        <v>328</v>
      </c>
      <c r="G163" s="30">
        <v>339235</v>
      </c>
    </row>
    <row r="164" spans="1:7" s="4" customFormat="1" x14ac:dyDescent="0.25">
      <c r="A164" s="196"/>
      <c r="B164" s="196"/>
      <c r="C164" s="196"/>
      <c r="D164" s="196"/>
      <c r="E164" s="6" t="s">
        <v>329</v>
      </c>
      <c r="F164" s="6" t="s">
        <v>330</v>
      </c>
      <c r="G164" s="30">
        <f>24436+86174</f>
        <v>110610</v>
      </c>
    </row>
    <row r="165" spans="1:7" s="4" customFormat="1" ht="13.9" customHeight="1" x14ac:dyDescent="0.25">
      <c r="A165" s="196"/>
      <c r="B165" s="196"/>
      <c r="C165" s="196"/>
      <c r="D165" s="196"/>
      <c r="E165" s="6" t="s">
        <v>331</v>
      </c>
      <c r="F165" s="6" t="s">
        <v>332</v>
      </c>
      <c r="G165" s="30">
        <v>219989</v>
      </c>
    </row>
    <row r="166" spans="1:7" s="4" customFormat="1" hidden="1" x14ac:dyDescent="0.25">
      <c r="A166" s="196"/>
      <c r="B166" s="196"/>
      <c r="C166" s="196"/>
      <c r="D166" s="196"/>
      <c r="E166" s="6" t="s">
        <v>333</v>
      </c>
      <c r="F166" s="6" t="s">
        <v>334</v>
      </c>
      <c r="G166" s="30"/>
    </row>
    <row r="167" spans="1:7" s="4" customFormat="1" ht="1.9" hidden="1" customHeight="1" x14ac:dyDescent="0.25">
      <c r="A167" s="196"/>
      <c r="B167" s="196"/>
      <c r="C167" s="196"/>
      <c r="D167" s="196"/>
      <c r="E167" s="6" t="s">
        <v>335</v>
      </c>
      <c r="F167" s="6" t="s">
        <v>336</v>
      </c>
      <c r="G167" s="30"/>
    </row>
    <row r="168" spans="1:7" s="4" customFormat="1" x14ac:dyDescent="0.25">
      <c r="A168" s="196"/>
      <c r="B168" s="196"/>
      <c r="C168" s="196"/>
      <c r="D168" s="196"/>
      <c r="E168" s="6" t="s">
        <v>337</v>
      </c>
      <c r="F168" s="6" t="s">
        <v>338</v>
      </c>
      <c r="G168" s="30">
        <v>58209</v>
      </c>
    </row>
    <row r="169" spans="1:7" s="4" customFormat="1" x14ac:dyDescent="0.25">
      <c r="A169" s="196"/>
      <c r="B169" s="196"/>
      <c r="C169" s="196"/>
      <c r="D169" s="196"/>
      <c r="E169" s="6" t="s">
        <v>339</v>
      </c>
      <c r="F169" s="6" t="s">
        <v>340</v>
      </c>
      <c r="G169" s="30">
        <f>17610+91685</f>
        <v>109295</v>
      </c>
    </row>
    <row r="170" spans="1:7" s="4" customFormat="1" x14ac:dyDescent="0.25">
      <c r="A170" s="196"/>
      <c r="B170" s="196"/>
      <c r="C170" s="196"/>
      <c r="D170" s="196"/>
      <c r="E170" s="6" t="s">
        <v>341</v>
      </c>
      <c r="F170" s="6" t="s">
        <v>342</v>
      </c>
      <c r="G170" s="30">
        <v>84807</v>
      </c>
    </row>
    <row r="171" spans="1:7" s="4" customFormat="1" x14ac:dyDescent="0.25">
      <c r="A171" s="196"/>
      <c r="B171" s="196"/>
      <c r="C171" s="234" t="s">
        <v>343</v>
      </c>
      <c r="D171" s="234" t="s">
        <v>344</v>
      </c>
      <c r="E171" s="6">
        <v>4741</v>
      </c>
      <c r="F171" s="6" t="s">
        <v>345</v>
      </c>
      <c r="G171" s="30">
        <v>188454</v>
      </c>
    </row>
    <row r="172" spans="1:7" s="4" customFormat="1" ht="15" customHeight="1" x14ac:dyDescent="0.25">
      <c r="A172" s="196"/>
      <c r="B172" s="196"/>
      <c r="C172" s="237"/>
      <c r="D172" s="237"/>
      <c r="E172" s="6" t="s">
        <v>346</v>
      </c>
      <c r="F172" s="6" t="s">
        <v>347</v>
      </c>
      <c r="G172" s="30">
        <v>7160</v>
      </c>
    </row>
    <row r="173" spans="1:7" s="4" customFormat="1" hidden="1" x14ac:dyDescent="0.25">
      <c r="A173" s="196"/>
      <c r="B173" s="196"/>
      <c r="C173" s="238"/>
      <c r="D173" s="238"/>
      <c r="E173" s="6">
        <v>47496</v>
      </c>
      <c r="F173" s="6" t="s">
        <v>348</v>
      </c>
      <c r="G173" s="30"/>
    </row>
    <row r="174" spans="1:7" s="4" customFormat="1" x14ac:dyDescent="0.25">
      <c r="A174" s="196"/>
      <c r="B174" s="196"/>
      <c r="C174" s="19" t="s">
        <v>349</v>
      </c>
      <c r="D174" s="19" t="s">
        <v>350</v>
      </c>
      <c r="E174" s="6" t="s">
        <v>351</v>
      </c>
      <c r="F174" s="6" t="s">
        <v>352</v>
      </c>
      <c r="G174" s="30">
        <v>12000</v>
      </c>
    </row>
    <row r="175" spans="1:7" s="4" customFormat="1" x14ac:dyDescent="0.25">
      <c r="A175" s="196" t="s">
        <v>353</v>
      </c>
      <c r="B175" s="196" t="s">
        <v>354</v>
      </c>
      <c r="C175" s="228" t="s">
        <v>4</v>
      </c>
      <c r="D175" s="229"/>
      <c r="E175" s="229"/>
      <c r="F175" s="230"/>
      <c r="G175" s="29">
        <f>SUM(G176:G179)</f>
        <v>266980</v>
      </c>
    </row>
    <row r="176" spans="1:7" s="4" customFormat="1" x14ac:dyDescent="0.25">
      <c r="A176" s="196"/>
      <c r="B176" s="196"/>
      <c r="C176" s="196" t="s">
        <v>355</v>
      </c>
      <c r="D176" s="196" t="s">
        <v>356</v>
      </c>
      <c r="E176" s="6" t="s">
        <v>357</v>
      </c>
      <c r="F176" s="6" t="s">
        <v>356</v>
      </c>
      <c r="G176" s="30">
        <v>50885</v>
      </c>
    </row>
    <row r="177" spans="1:7" s="4" customFormat="1" x14ac:dyDescent="0.25">
      <c r="A177" s="196"/>
      <c r="B177" s="196"/>
      <c r="C177" s="196"/>
      <c r="D177" s="196"/>
      <c r="E177" s="6">
        <v>5103</v>
      </c>
      <c r="F177" s="6" t="s">
        <v>358</v>
      </c>
      <c r="G177" s="30">
        <v>64200</v>
      </c>
    </row>
    <row r="178" spans="1:7" s="4" customFormat="1" ht="31.5" x14ac:dyDescent="0.25">
      <c r="A178" s="196"/>
      <c r="B178" s="196"/>
      <c r="C178" s="19" t="s">
        <v>359</v>
      </c>
      <c r="D178" s="19" t="s">
        <v>360</v>
      </c>
      <c r="E178" s="6" t="s">
        <v>361</v>
      </c>
      <c r="F178" s="6" t="s">
        <v>362</v>
      </c>
      <c r="G178" s="30">
        <v>147895</v>
      </c>
    </row>
    <row r="179" spans="1:7" s="4" customFormat="1" ht="31.9" customHeight="1" x14ac:dyDescent="0.25">
      <c r="A179" s="196"/>
      <c r="B179" s="196"/>
      <c r="C179" s="19" t="s">
        <v>363</v>
      </c>
      <c r="D179" s="19" t="s">
        <v>364</v>
      </c>
      <c r="E179" s="6" t="s">
        <v>365</v>
      </c>
      <c r="F179" s="6" t="s">
        <v>366</v>
      </c>
      <c r="G179" s="30">
        <v>4000</v>
      </c>
    </row>
    <row r="180" spans="1:7" s="4" customFormat="1" x14ac:dyDescent="0.25">
      <c r="A180" s="196" t="s">
        <v>367</v>
      </c>
      <c r="B180" s="196" t="s">
        <v>368</v>
      </c>
      <c r="C180" s="228" t="s">
        <v>4</v>
      </c>
      <c r="D180" s="229"/>
      <c r="E180" s="229"/>
      <c r="F180" s="230"/>
      <c r="G180" s="29">
        <f>SUM(G181:G197)</f>
        <v>7662772</v>
      </c>
    </row>
    <row r="181" spans="1:7" s="4" customFormat="1" ht="31.5" x14ac:dyDescent="0.25">
      <c r="A181" s="196"/>
      <c r="B181" s="196"/>
      <c r="C181" s="196" t="s">
        <v>369</v>
      </c>
      <c r="D181" s="196" t="s">
        <v>370</v>
      </c>
      <c r="E181" s="6" t="s">
        <v>371</v>
      </c>
      <c r="F181" s="6" t="s">
        <v>372</v>
      </c>
      <c r="G181" s="30">
        <v>2114334</v>
      </c>
    </row>
    <row r="182" spans="1:7" s="4" customFormat="1" ht="31.5" x14ac:dyDescent="0.25">
      <c r="A182" s="196"/>
      <c r="B182" s="196"/>
      <c r="C182" s="196"/>
      <c r="D182" s="196"/>
      <c r="E182" s="6">
        <v>6211</v>
      </c>
      <c r="F182" s="6" t="s">
        <v>373</v>
      </c>
      <c r="G182" s="30">
        <v>792107</v>
      </c>
    </row>
    <row r="183" spans="1:7" s="4" customFormat="1" ht="14.45" customHeight="1" x14ac:dyDescent="0.25">
      <c r="A183" s="196"/>
      <c r="B183" s="196"/>
      <c r="C183" s="196"/>
      <c r="D183" s="196"/>
      <c r="E183" s="6" t="s">
        <v>374</v>
      </c>
      <c r="F183" s="6" t="s">
        <v>375</v>
      </c>
      <c r="G183" s="30">
        <v>316040</v>
      </c>
    </row>
    <row r="184" spans="1:7" s="4" customFormat="1" hidden="1" x14ac:dyDescent="0.25">
      <c r="A184" s="196"/>
      <c r="B184" s="196"/>
      <c r="C184" s="196"/>
      <c r="D184" s="196"/>
      <c r="E184" s="6" t="s">
        <v>376</v>
      </c>
      <c r="F184" s="6" t="s">
        <v>377</v>
      </c>
      <c r="G184" s="30"/>
    </row>
    <row r="185" spans="1:7" s="4" customFormat="1" ht="0.6" customHeight="1" x14ac:dyDescent="0.25">
      <c r="A185" s="196"/>
      <c r="B185" s="196"/>
      <c r="C185" s="196"/>
      <c r="D185" s="196"/>
      <c r="E185" s="6" t="s">
        <v>378</v>
      </c>
      <c r="F185" s="6" t="s">
        <v>379</v>
      </c>
      <c r="G185" s="30"/>
    </row>
    <row r="186" spans="1:7" s="4" customFormat="1" ht="31.5" x14ac:dyDescent="0.25">
      <c r="A186" s="196"/>
      <c r="B186" s="196"/>
      <c r="C186" s="196"/>
      <c r="D186" s="196"/>
      <c r="E186" s="6">
        <v>6221</v>
      </c>
      <c r="F186" s="6" t="s">
        <v>380</v>
      </c>
      <c r="G186" s="30">
        <v>1728920</v>
      </c>
    </row>
    <row r="187" spans="1:7" s="4" customFormat="1" hidden="1" x14ac:dyDescent="0.25">
      <c r="A187" s="196"/>
      <c r="B187" s="196"/>
      <c r="C187" s="196"/>
      <c r="D187" s="196"/>
      <c r="E187" s="6" t="s">
        <v>381</v>
      </c>
      <c r="F187" s="6" t="s">
        <v>382</v>
      </c>
      <c r="G187" s="30"/>
    </row>
    <row r="188" spans="1:7" s="4" customFormat="1" x14ac:dyDescent="0.25">
      <c r="A188" s="196"/>
      <c r="B188" s="196"/>
      <c r="C188" s="196"/>
      <c r="D188" s="196"/>
      <c r="E188" s="6" t="s">
        <v>383</v>
      </c>
      <c r="F188" s="6" t="s">
        <v>384</v>
      </c>
      <c r="G188" s="30">
        <v>345242</v>
      </c>
    </row>
    <row r="189" spans="1:7" s="4" customFormat="1" x14ac:dyDescent="0.25">
      <c r="A189" s="196"/>
      <c r="B189" s="196"/>
      <c r="C189" s="196"/>
      <c r="D189" s="196"/>
      <c r="E189" s="6" t="s">
        <v>385</v>
      </c>
      <c r="F189" s="6" t="s">
        <v>386</v>
      </c>
      <c r="G189" s="30">
        <v>664032</v>
      </c>
    </row>
    <row r="190" spans="1:7" s="4" customFormat="1" x14ac:dyDescent="0.25">
      <c r="A190" s="196"/>
      <c r="B190" s="196"/>
      <c r="C190" s="196"/>
      <c r="D190" s="196"/>
      <c r="E190" s="6" t="s">
        <v>387</v>
      </c>
      <c r="F190" s="49" t="s">
        <v>388</v>
      </c>
      <c r="G190" s="30">
        <v>507037</v>
      </c>
    </row>
    <row r="191" spans="1:7" s="4" customFormat="1" ht="0.6" customHeight="1" x14ac:dyDescent="0.25">
      <c r="A191" s="196"/>
      <c r="B191" s="196"/>
      <c r="C191" s="196"/>
      <c r="D191" s="196"/>
      <c r="E191" s="6" t="s">
        <v>389</v>
      </c>
      <c r="F191" s="6" t="s">
        <v>390</v>
      </c>
      <c r="G191" s="30"/>
    </row>
    <row r="192" spans="1:7" s="4" customFormat="1" ht="13.9" customHeight="1" x14ac:dyDescent="0.25">
      <c r="A192" s="196"/>
      <c r="B192" s="196"/>
      <c r="C192" s="196"/>
      <c r="D192" s="196"/>
      <c r="E192" s="6" t="s">
        <v>391</v>
      </c>
      <c r="F192" s="6" t="s">
        <v>392</v>
      </c>
      <c r="G192" s="30">
        <v>185672</v>
      </c>
    </row>
    <row r="193" spans="1:7" s="4" customFormat="1" hidden="1" x14ac:dyDescent="0.25">
      <c r="A193" s="196"/>
      <c r="B193" s="196"/>
      <c r="C193" s="196"/>
      <c r="D193" s="196"/>
      <c r="E193" s="6" t="s">
        <v>393</v>
      </c>
      <c r="F193" s="6" t="s">
        <v>394</v>
      </c>
      <c r="G193" s="30"/>
    </row>
    <row r="194" spans="1:7" s="4" customFormat="1" x14ac:dyDescent="0.25">
      <c r="A194" s="196"/>
      <c r="B194" s="196"/>
      <c r="C194" s="19" t="s">
        <v>395</v>
      </c>
      <c r="D194" s="19" t="s">
        <v>396</v>
      </c>
      <c r="E194" s="6" t="s">
        <v>397</v>
      </c>
      <c r="F194" s="6" t="s">
        <v>396</v>
      </c>
      <c r="G194" s="30">
        <v>451604</v>
      </c>
    </row>
    <row r="195" spans="1:7" s="4" customFormat="1" x14ac:dyDescent="0.25">
      <c r="A195" s="196"/>
      <c r="B195" s="196"/>
      <c r="C195" s="196" t="s">
        <v>398</v>
      </c>
      <c r="D195" s="196" t="s">
        <v>399</v>
      </c>
      <c r="E195" s="6" t="s">
        <v>400</v>
      </c>
      <c r="F195" s="6" t="s">
        <v>401</v>
      </c>
      <c r="G195" s="30">
        <v>35549</v>
      </c>
    </row>
    <row r="196" spans="1:7" s="4" customFormat="1" x14ac:dyDescent="0.25">
      <c r="A196" s="196"/>
      <c r="B196" s="196"/>
      <c r="C196" s="196"/>
      <c r="D196" s="196"/>
      <c r="E196" s="6" t="s">
        <v>402</v>
      </c>
      <c r="F196" s="6" t="s">
        <v>403</v>
      </c>
      <c r="G196" s="30">
        <v>226931</v>
      </c>
    </row>
    <row r="197" spans="1:7" s="4" customFormat="1" x14ac:dyDescent="0.25">
      <c r="A197" s="196"/>
      <c r="B197" s="196"/>
      <c r="C197" s="196"/>
      <c r="D197" s="196"/>
      <c r="E197" s="6" t="s">
        <v>404</v>
      </c>
      <c r="F197" s="6" t="s">
        <v>405</v>
      </c>
      <c r="G197" s="30">
        <v>295304</v>
      </c>
    </row>
    <row r="198" spans="1:7" s="4" customFormat="1" x14ac:dyDescent="0.25">
      <c r="A198" s="196" t="s">
        <v>406</v>
      </c>
      <c r="B198" s="196" t="s">
        <v>407</v>
      </c>
      <c r="C198" s="228" t="s">
        <v>4</v>
      </c>
      <c r="D198" s="229"/>
      <c r="E198" s="229"/>
      <c r="F198" s="230"/>
      <c r="G198" s="29">
        <f>SUM(G199:G231)</f>
        <v>5170191</v>
      </c>
    </row>
    <row r="199" spans="1:7" s="4" customFormat="1" x14ac:dyDescent="0.25">
      <c r="A199" s="196"/>
      <c r="B199" s="196"/>
      <c r="C199" s="196" t="s">
        <v>408</v>
      </c>
      <c r="D199" s="196" t="s">
        <v>409</v>
      </c>
      <c r="E199" s="6" t="s">
        <v>410</v>
      </c>
      <c r="F199" s="6" t="s">
        <v>411</v>
      </c>
      <c r="G199" s="30">
        <v>644341</v>
      </c>
    </row>
    <row r="200" spans="1:7" s="4" customFormat="1" x14ac:dyDescent="0.25">
      <c r="A200" s="196"/>
      <c r="B200" s="196"/>
      <c r="C200" s="196"/>
      <c r="D200" s="196"/>
      <c r="E200" s="6" t="s">
        <v>412</v>
      </c>
      <c r="F200" s="6" t="s">
        <v>413</v>
      </c>
      <c r="G200" s="30">
        <v>135240</v>
      </c>
    </row>
    <row r="201" spans="1:7" s="4" customFormat="1" ht="31.5" x14ac:dyDescent="0.25">
      <c r="A201" s="196"/>
      <c r="B201" s="196"/>
      <c r="C201" s="196"/>
      <c r="D201" s="196"/>
      <c r="E201" s="6" t="s">
        <v>414</v>
      </c>
      <c r="F201" s="6" t="s">
        <v>415</v>
      </c>
      <c r="G201" s="30">
        <v>44997</v>
      </c>
    </row>
    <row r="202" spans="1:7" s="4" customFormat="1" ht="31.5" x14ac:dyDescent="0.25">
      <c r="A202" s="196"/>
      <c r="B202" s="196"/>
      <c r="C202" s="196"/>
      <c r="D202" s="196"/>
      <c r="E202" s="6" t="s">
        <v>416</v>
      </c>
      <c r="F202" s="6" t="s">
        <v>417</v>
      </c>
      <c r="G202" s="30">
        <v>3700</v>
      </c>
    </row>
    <row r="203" spans="1:7" s="4" customFormat="1" ht="31.5" x14ac:dyDescent="0.25">
      <c r="A203" s="196"/>
      <c r="B203" s="196"/>
      <c r="C203" s="196"/>
      <c r="D203" s="196"/>
      <c r="E203" s="6" t="s">
        <v>418</v>
      </c>
      <c r="F203" s="6" t="s">
        <v>419</v>
      </c>
      <c r="G203" s="30">
        <v>3200</v>
      </c>
    </row>
    <row r="204" spans="1:7" s="4" customFormat="1" x14ac:dyDescent="0.25">
      <c r="A204" s="196"/>
      <c r="B204" s="196"/>
      <c r="C204" s="196" t="s">
        <v>420</v>
      </c>
      <c r="D204" s="196" t="s">
        <v>421</v>
      </c>
      <c r="E204" s="6" t="s">
        <v>422</v>
      </c>
      <c r="F204" s="6" t="s">
        <v>423</v>
      </c>
      <c r="G204" s="30">
        <v>292389</v>
      </c>
    </row>
    <row r="205" spans="1:7" s="4" customFormat="1" x14ac:dyDescent="0.25">
      <c r="A205" s="196"/>
      <c r="B205" s="196"/>
      <c r="C205" s="196"/>
      <c r="D205" s="196"/>
      <c r="E205" s="6" t="s">
        <v>424</v>
      </c>
      <c r="F205" s="6" t="s">
        <v>425</v>
      </c>
      <c r="G205" s="30">
        <v>24620</v>
      </c>
    </row>
    <row r="206" spans="1:7" s="4" customFormat="1" x14ac:dyDescent="0.25">
      <c r="A206" s="196"/>
      <c r="B206" s="196"/>
      <c r="C206" s="196"/>
      <c r="D206" s="196"/>
      <c r="E206" s="6" t="s">
        <v>426</v>
      </c>
      <c r="F206" s="6" t="s">
        <v>427</v>
      </c>
      <c r="G206" s="30">
        <v>52152</v>
      </c>
    </row>
    <row r="207" spans="1:7" s="4" customFormat="1" x14ac:dyDescent="0.25">
      <c r="A207" s="196"/>
      <c r="B207" s="196"/>
      <c r="C207" s="196"/>
      <c r="D207" s="196"/>
      <c r="E207" s="6" t="s">
        <v>428</v>
      </c>
      <c r="F207" s="6" t="s">
        <v>429</v>
      </c>
      <c r="G207" s="30">
        <v>22273</v>
      </c>
    </row>
    <row r="208" spans="1:7" s="4" customFormat="1" x14ac:dyDescent="0.25">
      <c r="A208" s="196"/>
      <c r="B208" s="196"/>
      <c r="C208" s="196"/>
      <c r="D208" s="196"/>
      <c r="E208" s="6" t="s">
        <v>430</v>
      </c>
      <c r="F208" s="6" t="s">
        <v>431</v>
      </c>
      <c r="G208" s="30">
        <v>23982</v>
      </c>
    </row>
    <row r="209" spans="1:7" s="4" customFormat="1" x14ac:dyDescent="0.25">
      <c r="A209" s="196"/>
      <c r="B209" s="196"/>
      <c r="C209" s="196"/>
      <c r="D209" s="196"/>
      <c r="E209" s="6" t="s">
        <v>432</v>
      </c>
      <c r="F209" s="6" t="s">
        <v>433</v>
      </c>
      <c r="G209" s="30">
        <v>58658</v>
      </c>
    </row>
    <row r="210" spans="1:7" s="4" customFormat="1" x14ac:dyDescent="0.25">
      <c r="A210" s="196"/>
      <c r="B210" s="196"/>
      <c r="C210" s="196"/>
      <c r="D210" s="196"/>
      <c r="E210" s="6" t="s">
        <v>434</v>
      </c>
      <c r="F210" s="6" t="s">
        <v>435</v>
      </c>
      <c r="G210" s="30">
        <v>16968</v>
      </c>
    </row>
    <row r="211" spans="1:7" s="4" customFormat="1" x14ac:dyDescent="0.25">
      <c r="A211" s="196"/>
      <c r="B211" s="196"/>
      <c r="C211" s="196"/>
      <c r="D211" s="196"/>
      <c r="E211" s="6" t="s">
        <v>436</v>
      </c>
      <c r="F211" s="6" t="s">
        <v>437</v>
      </c>
      <c r="G211" s="30">
        <v>65378</v>
      </c>
    </row>
    <row r="212" spans="1:7" s="4" customFormat="1" x14ac:dyDescent="0.25">
      <c r="A212" s="196"/>
      <c r="B212" s="196"/>
      <c r="C212" s="196"/>
      <c r="D212" s="196"/>
      <c r="E212" s="6" t="s">
        <v>438</v>
      </c>
      <c r="F212" s="6" t="s">
        <v>439</v>
      </c>
      <c r="G212" s="30">
        <v>30585</v>
      </c>
    </row>
    <row r="213" spans="1:7" s="4" customFormat="1" x14ac:dyDescent="0.25">
      <c r="A213" s="196"/>
      <c r="B213" s="196"/>
      <c r="C213" s="196"/>
      <c r="D213" s="196"/>
      <c r="E213" s="6" t="s">
        <v>440</v>
      </c>
      <c r="F213" s="6" t="s">
        <v>441</v>
      </c>
      <c r="G213" s="30">
        <v>72401</v>
      </c>
    </row>
    <row r="214" spans="1:7" s="4" customFormat="1" x14ac:dyDescent="0.25">
      <c r="A214" s="196"/>
      <c r="B214" s="196"/>
      <c r="C214" s="196"/>
      <c r="D214" s="196"/>
      <c r="E214" s="6" t="s">
        <v>442</v>
      </c>
      <c r="F214" s="6" t="s">
        <v>443</v>
      </c>
      <c r="G214" s="30">
        <v>21074</v>
      </c>
    </row>
    <row r="215" spans="1:7" s="4" customFormat="1" ht="31.5" x14ac:dyDescent="0.25">
      <c r="A215" s="196"/>
      <c r="B215" s="196"/>
      <c r="C215" s="234" t="s">
        <v>444</v>
      </c>
      <c r="D215" s="234" t="s">
        <v>445</v>
      </c>
      <c r="E215" s="6">
        <v>8230</v>
      </c>
      <c r="F215" s="6" t="s">
        <v>446</v>
      </c>
      <c r="G215" s="30">
        <v>184491</v>
      </c>
    </row>
    <row r="216" spans="1:7" s="4" customFormat="1" x14ac:dyDescent="0.25">
      <c r="A216" s="196"/>
      <c r="B216" s="196"/>
      <c r="C216" s="235"/>
      <c r="D216" s="235"/>
      <c r="E216" s="6" t="s">
        <v>447</v>
      </c>
      <c r="F216" s="6" t="s">
        <v>448</v>
      </c>
      <c r="G216" s="30">
        <v>1192413</v>
      </c>
    </row>
    <row r="217" spans="1:7" s="4" customFormat="1" x14ac:dyDescent="0.25">
      <c r="A217" s="196"/>
      <c r="B217" s="196"/>
      <c r="C217" s="235"/>
      <c r="D217" s="235"/>
      <c r="E217" s="6" t="s">
        <v>449</v>
      </c>
      <c r="F217" s="6" t="s">
        <v>450</v>
      </c>
      <c r="G217" s="30">
        <v>20520</v>
      </c>
    </row>
    <row r="218" spans="1:7" s="4" customFormat="1" x14ac:dyDescent="0.25">
      <c r="A218" s="196"/>
      <c r="B218" s="196"/>
      <c r="C218" s="235"/>
      <c r="D218" s="235"/>
      <c r="E218" s="6" t="s">
        <v>451</v>
      </c>
      <c r="F218" s="6" t="s">
        <v>452</v>
      </c>
      <c r="G218" s="30">
        <v>162177</v>
      </c>
    </row>
    <row r="219" spans="1:7" s="4" customFormat="1" x14ac:dyDescent="0.25">
      <c r="A219" s="196"/>
      <c r="B219" s="196"/>
      <c r="C219" s="235"/>
      <c r="D219" s="235"/>
      <c r="E219" s="6" t="s">
        <v>453</v>
      </c>
      <c r="F219" s="6" t="s">
        <v>454</v>
      </c>
      <c r="G219" s="30">
        <v>111699</v>
      </c>
    </row>
    <row r="220" spans="1:7" s="4" customFormat="1" x14ac:dyDescent="0.25">
      <c r="A220" s="196"/>
      <c r="B220" s="196"/>
      <c r="C220" s="235"/>
      <c r="D220" s="235"/>
      <c r="E220" s="6" t="s">
        <v>455</v>
      </c>
      <c r="F220" s="6" t="s">
        <v>456</v>
      </c>
      <c r="G220" s="30">
        <v>137452</v>
      </c>
    </row>
    <row r="221" spans="1:7" s="4" customFormat="1" x14ac:dyDescent="0.25">
      <c r="A221" s="196"/>
      <c r="B221" s="196"/>
      <c r="C221" s="235"/>
      <c r="D221" s="235"/>
      <c r="E221" s="6" t="s">
        <v>457</v>
      </c>
      <c r="F221" s="6" t="s">
        <v>458</v>
      </c>
      <c r="G221" s="30">
        <v>58061</v>
      </c>
    </row>
    <row r="222" spans="1:7" s="4" customFormat="1" x14ac:dyDescent="0.25">
      <c r="A222" s="196"/>
      <c r="B222" s="196"/>
      <c r="C222" s="235"/>
      <c r="D222" s="235"/>
      <c r="E222" s="6" t="s">
        <v>459</v>
      </c>
      <c r="F222" s="6" t="s">
        <v>460</v>
      </c>
      <c r="G222" s="30">
        <v>534003</v>
      </c>
    </row>
    <row r="223" spans="1:7" s="4" customFormat="1" x14ac:dyDescent="0.25">
      <c r="A223" s="196"/>
      <c r="B223" s="196"/>
      <c r="C223" s="235"/>
      <c r="D223" s="235"/>
      <c r="E223" s="6">
        <v>82381</v>
      </c>
      <c r="F223" s="6" t="s">
        <v>461</v>
      </c>
      <c r="G223" s="30">
        <v>80543</v>
      </c>
    </row>
    <row r="224" spans="1:7" s="4" customFormat="1" x14ac:dyDescent="0.25">
      <c r="A224" s="196"/>
      <c r="B224" s="196"/>
      <c r="C224" s="235"/>
      <c r="D224" s="235"/>
      <c r="E224" s="6" t="s">
        <v>462</v>
      </c>
      <c r="F224" s="6" t="s">
        <v>463</v>
      </c>
      <c r="G224" s="30">
        <v>299606</v>
      </c>
    </row>
    <row r="225" spans="1:7" s="4" customFormat="1" x14ac:dyDescent="0.25">
      <c r="A225" s="196"/>
      <c r="B225" s="196"/>
      <c r="C225" s="235"/>
      <c r="D225" s="235"/>
      <c r="E225" s="6">
        <v>823901</v>
      </c>
      <c r="F225" s="6" t="s">
        <v>464</v>
      </c>
      <c r="G225" s="30">
        <v>8826</v>
      </c>
    </row>
    <row r="226" spans="1:7" s="4" customFormat="1" x14ac:dyDescent="0.25">
      <c r="A226" s="196"/>
      <c r="B226" s="196"/>
      <c r="C226" s="235"/>
      <c r="D226" s="235"/>
      <c r="E226" s="6" t="s">
        <v>465</v>
      </c>
      <c r="F226" s="6" t="s">
        <v>466</v>
      </c>
      <c r="G226" s="30">
        <v>228086</v>
      </c>
    </row>
    <row r="227" spans="1:7" s="4" customFormat="1" x14ac:dyDescent="0.25">
      <c r="A227" s="196"/>
      <c r="B227" s="196"/>
      <c r="C227" s="235"/>
      <c r="D227" s="235"/>
      <c r="E227" s="6" t="s">
        <v>467</v>
      </c>
      <c r="F227" s="6" t="s">
        <v>468</v>
      </c>
      <c r="G227" s="30">
        <v>105122</v>
      </c>
    </row>
    <row r="228" spans="1:7" s="4" customFormat="1" x14ac:dyDescent="0.25">
      <c r="A228" s="196"/>
      <c r="B228" s="196"/>
      <c r="C228" s="236"/>
      <c r="D228" s="236"/>
      <c r="E228" s="6" t="s">
        <v>469</v>
      </c>
      <c r="F228" s="6" t="s">
        <v>470</v>
      </c>
      <c r="G228" s="30">
        <v>434735</v>
      </c>
    </row>
    <row r="229" spans="1:7" s="4" customFormat="1" x14ac:dyDescent="0.25">
      <c r="A229" s="196"/>
      <c r="B229" s="196"/>
      <c r="C229" s="239" t="s">
        <v>471</v>
      </c>
      <c r="D229" s="242" t="s">
        <v>472</v>
      </c>
      <c r="E229" s="6" t="s">
        <v>473</v>
      </c>
      <c r="F229" s="6" t="s">
        <v>474</v>
      </c>
      <c r="G229" s="30">
        <v>82499</v>
      </c>
    </row>
    <row r="230" spans="1:7" s="4" customFormat="1" ht="20.45" customHeight="1" x14ac:dyDescent="0.25">
      <c r="A230" s="196"/>
      <c r="B230" s="196"/>
      <c r="C230" s="240"/>
      <c r="D230" s="243"/>
      <c r="E230" s="6">
        <v>8611</v>
      </c>
      <c r="F230" s="6" t="s">
        <v>475</v>
      </c>
      <c r="G230" s="30"/>
    </row>
    <row r="231" spans="1:7" s="4" customFormat="1" ht="20.45" customHeight="1" x14ac:dyDescent="0.25">
      <c r="A231" s="19"/>
      <c r="B231" s="19"/>
      <c r="C231" s="241"/>
      <c r="D231" s="244"/>
      <c r="E231" s="6">
        <v>8616</v>
      </c>
      <c r="F231" s="6" t="s">
        <v>476</v>
      </c>
      <c r="G231" s="30">
        <v>18000</v>
      </c>
    </row>
    <row r="232" spans="1:7" s="4" customFormat="1" x14ac:dyDescent="0.25">
      <c r="A232" s="196" t="s">
        <v>477</v>
      </c>
      <c r="B232" s="196" t="s">
        <v>478</v>
      </c>
      <c r="C232" s="228" t="s">
        <v>4</v>
      </c>
      <c r="D232" s="229"/>
      <c r="E232" s="229"/>
      <c r="F232" s="230"/>
      <c r="G232" s="29">
        <f>SUM(G233:G300)</f>
        <v>39170306</v>
      </c>
    </row>
    <row r="233" spans="1:7" s="4" customFormat="1" x14ac:dyDescent="0.25">
      <c r="A233" s="196"/>
      <c r="B233" s="196"/>
      <c r="C233" s="196" t="s">
        <v>479</v>
      </c>
      <c r="D233" s="196" t="s">
        <v>480</v>
      </c>
      <c r="E233" s="6" t="s">
        <v>481</v>
      </c>
      <c r="F233" s="6" t="s">
        <v>482</v>
      </c>
      <c r="G233" s="30">
        <v>1123060</v>
      </c>
    </row>
    <row r="234" spans="1:7" s="4" customFormat="1" x14ac:dyDescent="0.25">
      <c r="A234" s="196"/>
      <c r="B234" s="196"/>
      <c r="C234" s="196"/>
      <c r="D234" s="196"/>
      <c r="E234" s="6" t="s">
        <v>483</v>
      </c>
      <c r="F234" s="6" t="s">
        <v>484</v>
      </c>
      <c r="G234" s="30">
        <v>671847</v>
      </c>
    </row>
    <row r="235" spans="1:7" s="4" customFormat="1" x14ac:dyDescent="0.25">
      <c r="A235" s="196"/>
      <c r="B235" s="196"/>
      <c r="C235" s="196"/>
      <c r="D235" s="196"/>
      <c r="E235" s="6" t="s">
        <v>485</v>
      </c>
      <c r="F235" s="6" t="s">
        <v>486</v>
      </c>
      <c r="G235" s="30">
        <v>982654</v>
      </c>
    </row>
    <row r="236" spans="1:7" s="4" customFormat="1" x14ac:dyDescent="0.25">
      <c r="A236" s="196"/>
      <c r="B236" s="196"/>
      <c r="C236" s="196"/>
      <c r="D236" s="196"/>
      <c r="E236" s="6" t="s">
        <v>487</v>
      </c>
      <c r="F236" s="6" t="s">
        <v>488</v>
      </c>
      <c r="G236" s="30">
        <v>892000</v>
      </c>
    </row>
    <row r="237" spans="1:7" s="4" customFormat="1" x14ac:dyDescent="0.25">
      <c r="A237" s="196"/>
      <c r="B237" s="196"/>
      <c r="C237" s="196"/>
      <c r="D237" s="196"/>
      <c r="E237" s="6" t="s">
        <v>489</v>
      </c>
      <c r="F237" s="6" t="s">
        <v>490</v>
      </c>
      <c r="G237" s="30">
        <v>637047</v>
      </c>
    </row>
    <row r="238" spans="1:7" s="4" customFormat="1" x14ac:dyDescent="0.25">
      <c r="A238" s="196"/>
      <c r="B238" s="196"/>
      <c r="C238" s="196"/>
      <c r="D238" s="196"/>
      <c r="E238" s="6" t="s">
        <v>491</v>
      </c>
      <c r="F238" s="6" t="s">
        <v>492</v>
      </c>
      <c r="G238" s="30">
        <v>483970</v>
      </c>
    </row>
    <row r="239" spans="1:7" s="4" customFormat="1" x14ac:dyDescent="0.25">
      <c r="A239" s="196"/>
      <c r="B239" s="196"/>
      <c r="C239" s="196"/>
      <c r="D239" s="196"/>
      <c r="E239" s="6" t="s">
        <v>493</v>
      </c>
      <c r="F239" s="6" t="s">
        <v>494</v>
      </c>
      <c r="G239" s="30">
        <v>653459</v>
      </c>
    </row>
    <row r="240" spans="1:7" s="4" customFormat="1" x14ac:dyDescent="0.25">
      <c r="A240" s="196"/>
      <c r="B240" s="196"/>
      <c r="C240" s="196"/>
      <c r="D240" s="196"/>
      <c r="E240" s="6" t="s">
        <v>495</v>
      </c>
      <c r="F240" s="6" t="s">
        <v>496</v>
      </c>
      <c r="G240" s="30">
        <v>1114236</v>
      </c>
    </row>
    <row r="241" spans="1:7" s="4" customFormat="1" x14ac:dyDescent="0.25">
      <c r="A241" s="196"/>
      <c r="B241" s="196"/>
      <c r="C241" s="196"/>
      <c r="D241" s="196"/>
      <c r="E241" s="6" t="s">
        <v>497</v>
      </c>
      <c r="F241" s="6" t="s">
        <v>498</v>
      </c>
      <c r="G241" s="30">
        <v>777359</v>
      </c>
    </row>
    <row r="242" spans="1:7" s="4" customFormat="1" x14ac:dyDescent="0.25">
      <c r="A242" s="196"/>
      <c r="B242" s="196"/>
      <c r="C242" s="196"/>
      <c r="D242" s="196"/>
      <c r="E242" s="6" t="s">
        <v>499</v>
      </c>
      <c r="F242" s="6" t="s">
        <v>500</v>
      </c>
      <c r="G242" s="30">
        <v>1268790</v>
      </c>
    </row>
    <row r="243" spans="1:7" s="4" customFormat="1" x14ac:dyDescent="0.25">
      <c r="A243" s="196"/>
      <c r="B243" s="196"/>
      <c r="C243" s="196"/>
      <c r="D243" s="196"/>
      <c r="E243" s="6" t="s">
        <v>501</v>
      </c>
      <c r="F243" s="6" t="s">
        <v>502</v>
      </c>
      <c r="G243" s="30">
        <v>785780</v>
      </c>
    </row>
    <row r="244" spans="1:7" s="4" customFormat="1" x14ac:dyDescent="0.25">
      <c r="A244" s="196"/>
      <c r="B244" s="196"/>
      <c r="C244" s="196"/>
      <c r="D244" s="196"/>
      <c r="E244" s="6" t="s">
        <v>503</v>
      </c>
      <c r="F244" s="6" t="s">
        <v>504</v>
      </c>
      <c r="G244" s="30">
        <v>517989</v>
      </c>
    </row>
    <row r="245" spans="1:7" s="4" customFormat="1" x14ac:dyDescent="0.25">
      <c r="A245" s="196"/>
      <c r="B245" s="196"/>
      <c r="C245" s="196"/>
      <c r="D245" s="196"/>
      <c r="E245" s="6" t="s">
        <v>505</v>
      </c>
      <c r="F245" s="6" t="s">
        <v>506</v>
      </c>
      <c r="G245" s="30">
        <v>347219</v>
      </c>
    </row>
    <row r="246" spans="1:7" s="4" customFormat="1" x14ac:dyDescent="0.25">
      <c r="A246" s="196"/>
      <c r="B246" s="196"/>
      <c r="C246" s="196"/>
      <c r="D246" s="196"/>
      <c r="E246" s="6" t="s">
        <v>507</v>
      </c>
      <c r="F246" s="6" t="s">
        <v>508</v>
      </c>
      <c r="G246" s="30">
        <v>148390</v>
      </c>
    </row>
    <row r="247" spans="1:7" s="4" customFormat="1" x14ac:dyDescent="0.25">
      <c r="A247" s="196"/>
      <c r="B247" s="196"/>
      <c r="C247" s="196"/>
      <c r="D247" s="196"/>
      <c r="E247" s="6" t="s">
        <v>509</v>
      </c>
      <c r="F247" s="6" t="s">
        <v>510</v>
      </c>
      <c r="G247" s="30">
        <v>137396</v>
      </c>
    </row>
    <row r="248" spans="1:7" s="4" customFormat="1" x14ac:dyDescent="0.25">
      <c r="A248" s="196"/>
      <c r="B248" s="196"/>
      <c r="C248" s="196"/>
      <c r="D248" s="196"/>
      <c r="E248" s="6">
        <v>9130</v>
      </c>
      <c r="F248" s="6" t="s">
        <v>511</v>
      </c>
      <c r="G248" s="30">
        <v>13300</v>
      </c>
    </row>
    <row r="249" spans="1:7" s="4" customFormat="1" x14ac:dyDescent="0.25">
      <c r="A249" s="196"/>
      <c r="B249" s="196"/>
      <c r="C249" s="196" t="s">
        <v>512</v>
      </c>
      <c r="D249" s="196" t="s">
        <v>513</v>
      </c>
      <c r="E249" s="6" t="s">
        <v>514</v>
      </c>
      <c r="F249" s="6" t="s">
        <v>515</v>
      </c>
      <c r="G249" s="30">
        <v>2711098</v>
      </c>
    </row>
    <row r="250" spans="1:7" s="4" customFormat="1" x14ac:dyDescent="0.25">
      <c r="A250" s="196"/>
      <c r="B250" s="196"/>
      <c r="C250" s="196"/>
      <c r="D250" s="196"/>
      <c r="E250" s="6" t="s">
        <v>516</v>
      </c>
      <c r="F250" s="6" t="s">
        <v>517</v>
      </c>
      <c r="G250" s="30">
        <v>1704861</v>
      </c>
    </row>
    <row r="251" spans="1:7" s="4" customFormat="1" x14ac:dyDescent="0.25">
      <c r="A251" s="196"/>
      <c r="B251" s="196"/>
      <c r="C251" s="196"/>
      <c r="D251" s="196"/>
      <c r="E251" s="6" t="s">
        <v>518</v>
      </c>
      <c r="F251" s="6" t="s">
        <v>519</v>
      </c>
      <c r="G251" s="30">
        <v>1854157</v>
      </c>
    </row>
    <row r="252" spans="1:7" s="4" customFormat="1" x14ac:dyDescent="0.25">
      <c r="A252" s="196"/>
      <c r="B252" s="196"/>
      <c r="C252" s="196"/>
      <c r="D252" s="196"/>
      <c r="E252" s="6" t="s">
        <v>520</v>
      </c>
      <c r="F252" s="6" t="s">
        <v>521</v>
      </c>
      <c r="G252" s="30">
        <v>4517775</v>
      </c>
    </row>
    <row r="253" spans="1:7" s="4" customFormat="1" x14ac:dyDescent="0.25">
      <c r="A253" s="196"/>
      <c r="B253" s="196"/>
      <c r="C253" s="196"/>
      <c r="D253" s="196"/>
      <c r="E253" s="6" t="s">
        <v>522</v>
      </c>
      <c r="F253" s="6" t="s">
        <v>523</v>
      </c>
      <c r="G253" s="30">
        <v>1371940</v>
      </c>
    </row>
    <row r="254" spans="1:7" s="4" customFormat="1" x14ac:dyDescent="0.25">
      <c r="A254" s="196"/>
      <c r="B254" s="196"/>
      <c r="C254" s="196"/>
      <c r="D254" s="196"/>
      <c r="E254" s="6" t="s">
        <v>524</v>
      </c>
      <c r="F254" s="6" t="s">
        <v>525</v>
      </c>
      <c r="G254" s="30">
        <v>14500</v>
      </c>
    </row>
    <row r="255" spans="1:7" s="4" customFormat="1" x14ac:dyDescent="0.25">
      <c r="A255" s="196"/>
      <c r="B255" s="196"/>
      <c r="C255" s="196"/>
      <c r="D255" s="196"/>
      <c r="E255" s="6" t="s">
        <v>526</v>
      </c>
      <c r="F255" s="6" t="s">
        <v>527</v>
      </c>
      <c r="G255" s="30">
        <v>679745</v>
      </c>
    </row>
    <row r="256" spans="1:7" s="4" customFormat="1" x14ac:dyDescent="0.25">
      <c r="A256" s="196"/>
      <c r="B256" s="196"/>
      <c r="C256" s="196"/>
      <c r="D256" s="196"/>
      <c r="E256" s="6" t="s">
        <v>528</v>
      </c>
      <c r="F256" s="6" t="s">
        <v>529</v>
      </c>
      <c r="G256" s="30">
        <v>1544007</v>
      </c>
    </row>
    <row r="257" spans="1:7" s="4" customFormat="1" x14ac:dyDescent="0.25">
      <c r="A257" s="196"/>
      <c r="B257" s="196"/>
      <c r="C257" s="196"/>
      <c r="D257" s="196"/>
      <c r="E257" s="6" t="s">
        <v>530</v>
      </c>
      <c r="F257" s="6" t="s">
        <v>531</v>
      </c>
      <c r="G257" s="30">
        <v>1170342</v>
      </c>
    </row>
    <row r="258" spans="1:7" s="4" customFormat="1" x14ac:dyDescent="0.25">
      <c r="A258" s="196"/>
      <c r="B258" s="196"/>
      <c r="C258" s="196"/>
      <c r="D258" s="196"/>
      <c r="E258" s="6" t="s">
        <v>532</v>
      </c>
      <c r="F258" s="6" t="s">
        <v>533</v>
      </c>
      <c r="G258" s="30">
        <v>1845125</v>
      </c>
    </row>
    <row r="259" spans="1:7" s="4" customFormat="1" x14ac:dyDescent="0.25">
      <c r="A259" s="196"/>
      <c r="B259" s="196"/>
      <c r="C259" s="196"/>
      <c r="D259" s="196"/>
      <c r="E259" s="6" t="s">
        <v>534</v>
      </c>
      <c r="F259" s="6" t="s">
        <v>535</v>
      </c>
      <c r="G259" s="30">
        <v>353794</v>
      </c>
    </row>
    <row r="260" spans="1:7" s="4" customFormat="1" x14ac:dyDescent="0.25">
      <c r="A260" s="196"/>
      <c r="B260" s="196"/>
      <c r="C260" s="196"/>
      <c r="D260" s="196"/>
      <c r="E260" s="6" t="s">
        <v>536</v>
      </c>
      <c r="F260" s="6" t="s">
        <v>537</v>
      </c>
      <c r="G260" s="30">
        <v>603898</v>
      </c>
    </row>
    <row r="261" spans="1:7" s="4" customFormat="1" x14ac:dyDescent="0.25">
      <c r="A261" s="196"/>
      <c r="B261" s="196"/>
      <c r="C261" s="196"/>
      <c r="D261" s="196"/>
      <c r="E261" s="6" t="s">
        <v>538</v>
      </c>
      <c r="F261" s="6" t="s">
        <v>539</v>
      </c>
      <c r="G261" s="30">
        <v>387023</v>
      </c>
    </row>
    <row r="262" spans="1:7" s="4" customFormat="1" x14ac:dyDescent="0.25">
      <c r="A262" s="196"/>
      <c r="B262" s="196"/>
      <c r="C262" s="196"/>
      <c r="D262" s="196"/>
      <c r="E262" s="6" t="s">
        <v>540</v>
      </c>
      <c r="F262" s="6" t="s">
        <v>541</v>
      </c>
      <c r="G262" s="30">
        <v>94002</v>
      </c>
    </row>
    <row r="263" spans="1:7" s="4" customFormat="1" x14ac:dyDescent="0.25">
      <c r="A263" s="196"/>
      <c r="B263" s="196"/>
      <c r="C263" s="196"/>
      <c r="D263" s="196"/>
      <c r="E263" s="6" t="s">
        <v>542</v>
      </c>
      <c r="F263" s="6" t="s">
        <v>543</v>
      </c>
      <c r="G263" s="30">
        <v>569854</v>
      </c>
    </row>
    <row r="264" spans="1:7" s="4" customFormat="1" x14ac:dyDescent="0.25">
      <c r="A264" s="196"/>
      <c r="B264" s="196"/>
      <c r="C264" s="196"/>
      <c r="D264" s="196"/>
      <c r="E264" s="6">
        <v>9230</v>
      </c>
      <c r="F264" s="6" t="s">
        <v>544</v>
      </c>
      <c r="G264" s="30">
        <v>13983</v>
      </c>
    </row>
    <row r="265" spans="1:7" s="4" customFormat="1" x14ac:dyDescent="0.25">
      <c r="A265" s="196"/>
      <c r="B265" s="196"/>
      <c r="C265" s="196"/>
      <c r="D265" s="196"/>
      <c r="E265" s="6" t="s">
        <v>545</v>
      </c>
      <c r="F265" s="6" t="s">
        <v>546</v>
      </c>
      <c r="G265" s="30">
        <v>108728</v>
      </c>
    </row>
    <row r="266" spans="1:7" s="4" customFormat="1" x14ac:dyDescent="0.25">
      <c r="A266" s="196"/>
      <c r="B266" s="196"/>
      <c r="C266" s="196"/>
      <c r="D266" s="196"/>
      <c r="E266" s="6">
        <v>9232</v>
      </c>
      <c r="F266" s="6" t="s">
        <v>547</v>
      </c>
      <c r="G266" s="30">
        <v>44658</v>
      </c>
    </row>
    <row r="267" spans="1:7" s="4" customFormat="1" x14ac:dyDescent="0.25">
      <c r="A267" s="196"/>
      <c r="B267" s="196"/>
      <c r="C267" s="196" t="s">
        <v>548</v>
      </c>
      <c r="D267" s="196" t="s">
        <v>549</v>
      </c>
      <c r="E267" s="6" t="s">
        <v>206</v>
      </c>
      <c r="F267" s="6" t="s">
        <v>550</v>
      </c>
      <c r="G267" s="30">
        <v>1306729</v>
      </c>
    </row>
    <row r="268" spans="1:7" s="4" customFormat="1" x14ac:dyDescent="0.25">
      <c r="A268" s="196"/>
      <c r="B268" s="196"/>
      <c r="C268" s="196"/>
      <c r="D268" s="196"/>
      <c r="E268" s="6" t="s">
        <v>551</v>
      </c>
      <c r="F268" s="6" t="s">
        <v>552</v>
      </c>
      <c r="G268" s="30">
        <v>261165</v>
      </c>
    </row>
    <row r="269" spans="1:7" s="4" customFormat="1" x14ac:dyDescent="0.25">
      <c r="A269" s="196"/>
      <c r="B269" s="196"/>
      <c r="C269" s="196"/>
      <c r="D269" s="196"/>
      <c r="E269" s="6" t="s">
        <v>208</v>
      </c>
      <c r="F269" s="6" t="s">
        <v>553</v>
      </c>
      <c r="G269" s="30">
        <v>627555</v>
      </c>
    </row>
    <row r="270" spans="1:7" s="4" customFormat="1" x14ac:dyDescent="0.25">
      <c r="A270" s="196"/>
      <c r="B270" s="196"/>
      <c r="C270" s="196"/>
      <c r="D270" s="196"/>
      <c r="E270" s="6" t="s">
        <v>554</v>
      </c>
      <c r="F270" s="6" t="s">
        <v>555</v>
      </c>
      <c r="G270" s="30">
        <v>1587986</v>
      </c>
    </row>
    <row r="271" spans="1:7" s="4" customFormat="1" x14ac:dyDescent="0.25">
      <c r="A271" s="196"/>
      <c r="B271" s="196"/>
      <c r="C271" s="196"/>
      <c r="D271" s="196"/>
      <c r="E271" s="6" t="s">
        <v>556</v>
      </c>
      <c r="F271" s="6" t="s">
        <v>557</v>
      </c>
      <c r="G271" s="30">
        <v>258809</v>
      </c>
    </row>
    <row r="272" spans="1:7" s="4" customFormat="1" x14ac:dyDescent="0.25">
      <c r="A272" s="196"/>
      <c r="B272" s="196"/>
      <c r="C272" s="196"/>
      <c r="D272" s="196"/>
      <c r="E272" s="6" t="s">
        <v>210</v>
      </c>
      <c r="F272" s="6" t="s">
        <v>558</v>
      </c>
      <c r="G272" s="30">
        <v>364686</v>
      </c>
    </row>
    <row r="273" spans="1:7" s="4" customFormat="1" x14ac:dyDescent="0.25">
      <c r="A273" s="196"/>
      <c r="B273" s="196"/>
      <c r="C273" s="196"/>
      <c r="D273" s="196"/>
      <c r="E273" s="6" t="s">
        <v>559</v>
      </c>
      <c r="F273" s="6" t="s">
        <v>560</v>
      </c>
      <c r="G273" s="30">
        <v>85860</v>
      </c>
    </row>
    <row r="274" spans="1:7" s="4" customFormat="1" ht="31.5" x14ac:dyDescent="0.25">
      <c r="A274" s="196"/>
      <c r="B274" s="196"/>
      <c r="C274" s="19" t="s">
        <v>561</v>
      </c>
      <c r="D274" s="19" t="s">
        <v>562</v>
      </c>
      <c r="E274" s="6">
        <v>9610</v>
      </c>
      <c r="F274" s="6" t="s">
        <v>563</v>
      </c>
      <c r="G274" s="30">
        <v>906562</v>
      </c>
    </row>
    <row r="275" spans="1:7" s="4" customFormat="1" ht="15" customHeight="1" x14ac:dyDescent="0.25">
      <c r="A275" s="196"/>
      <c r="B275" s="196"/>
      <c r="C275" s="234" t="s">
        <v>564</v>
      </c>
      <c r="D275" s="234" t="s">
        <v>565</v>
      </c>
      <c r="E275" s="6" t="s">
        <v>566</v>
      </c>
      <c r="F275" s="6" t="s">
        <v>567</v>
      </c>
      <c r="G275" s="30">
        <v>158589</v>
      </c>
    </row>
    <row r="276" spans="1:7" s="4" customFormat="1" x14ac:dyDescent="0.25">
      <c r="A276" s="196"/>
      <c r="B276" s="196"/>
      <c r="C276" s="235"/>
      <c r="D276" s="235"/>
      <c r="E276" s="6" t="s">
        <v>568</v>
      </c>
      <c r="F276" s="6" t="s">
        <v>569</v>
      </c>
      <c r="G276" s="30">
        <v>78731</v>
      </c>
    </row>
    <row r="277" spans="1:7" s="4" customFormat="1" x14ac:dyDescent="0.25">
      <c r="A277" s="196"/>
      <c r="B277" s="196"/>
      <c r="C277" s="235"/>
      <c r="D277" s="235"/>
      <c r="E277" s="6" t="s">
        <v>570</v>
      </c>
      <c r="F277" s="6" t="s">
        <v>571</v>
      </c>
      <c r="G277" s="30">
        <v>143462</v>
      </c>
    </row>
    <row r="278" spans="1:7" s="4" customFormat="1" x14ac:dyDescent="0.25">
      <c r="A278" s="196"/>
      <c r="B278" s="196"/>
      <c r="C278" s="235"/>
      <c r="D278" s="235"/>
      <c r="E278" s="6" t="s">
        <v>572</v>
      </c>
      <c r="F278" s="6" t="s">
        <v>573</v>
      </c>
      <c r="G278" s="30">
        <v>92913</v>
      </c>
    </row>
    <row r="279" spans="1:7" s="4" customFormat="1" x14ac:dyDescent="0.25">
      <c r="A279" s="196"/>
      <c r="B279" s="196"/>
      <c r="C279" s="235"/>
      <c r="D279" s="235"/>
      <c r="E279" s="6" t="s">
        <v>574</v>
      </c>
      <c r="F279" s="6" t="s">
        <v>575</v>
      </c>
      <c r="G279" s="30">
        <v>51349</v>
      </c>
    </row>
    <row r="280" spans="1:7" s="4" customFormat="1" x14ac:dyDescent="0.25">
      <c r="A280" s="196"/>
      <c r="B280" s="196"/>
      <c r="C280" s="235"/>
      <c r="D280" s="235"/>
      <c r="E280" s="6" t="s">
        <v>576</v>
      </c>
      <c r="F280" s="6" t="s">
        <v>577</v>
      </c>
      <c r="G280" s="30">
        <v>93546</v>
      </c>
    </row>
    <row r="281" spans="1:7" s="4" customFormat="1" x14ac:dyDescent="0.25">
      <c r="A281" s="196"/>
      <c r="B281" s="196"/>
      <c r="C281" s="235"/>
      <c r="D281" s="235"/>
      <c r="E281" s="6" t="s">
        <v>578</v>
      </c>
      <c r="F281" s="6" t="s">
        <v>579</v>
      </c>
      <c r="G281" s="30">
        <v>130204</v>
      </c>
    </row>
    <row r="282" spans="1:7" s="4" customFormat="1" x14ac:dyDescent="0.25">
      <c r="A282" s="196"/>
      <c r="B282" s="196"/>
      <c r="C282" s="235"/>
      <c r="D282" s="235"/>
      <c r="E282" s="6" t="s">
        <v>580</v>
      </c>
      <c r="F282" s="6" t="s">
        <v>581</v>
      </c>
      <c r="G282" s="30">
        <v>83000</v>
      </c>
    </row>
    <row r="283" spans="1:7" s="4" customFormat="1" x14ac:dyDescent="0.25">
      <c r="A283" s="196"/>
      <c r="B283" s="196"/>
      <c r="C283" s="235"/>
      <c r="D283" s="235"/>
      <c r="E283" s="6" t="s">
        <v>582</v>
      </c>
      <c r="F283" s="6" t="s">
        <v>583</v>
      </c>
      <c r="G283" s="30">
        <v>98201</v>
      </c>
    </row>
    <row r="284" spans="1:7" s="4" customFormat="1" x14ac:dyDescent="0.25">
      <c r="A284" s="196"/>
      <c r="B284" s="196"/>
      <c r="C284" s="235"/>
      <c r="D284" s="235"/>
      <c r="E284" s="6" t="s">
        <v>584</v>
      </c>
      <c r="F284" s="6" t="s">
        <v>585</v>
      </c>
      <c r="G284" s="30">
        <v>92000</v>
      </c>
    </row>
    <row r="285" spans="1:7" s="4" customFormat="1" x14ac:dyDescent="0.25">
      <c r="A285" s="196"/>
      <c r="B285" s="196"/>
      <c r="C285" s="235"/>
      <c r="D285" s="235"/>
      <c r="E285" s="6" t="s">
        <v>586</v>
      </c>
      <c r="F285" s="6" t="s">
        <v>587</v>
      </c>
      <c r="G285" s="30">
        <v>56776</v>
      </c>
    </row>
    <row r="286" spans="1:7" s="4" customFormat="1" ht="31.5" x14ac:dyDescent="0.25">
      <c r="A286" s="196"/>
      <c r="B286" s="196"/>
      <c r="C286" s="235"/>
      <c r="D286" s="235"/>
      <c r="E286" s="6" t="s">
        <v>588</v>
      </c>
      <c r="F286" s="6" t="s">
        <v>589</v>
      </c>
      <c r="G286" s="30">
        <v>35000</v>
      </c>
    </row>
    <row r="287" spans="1:7" s="4" customFormat="1" x14ac:dyDescent="0.25">
      <c r="A287" s="196"/>
      <c r="B287" s="196"/>
      <c r="C287" s="235"/>
      <c r="D287" s="235"/>
      <c r="E287" s="6" t="s">
        <v>590</v>
      </c>
      <c r="F287" s="6" t="s">
        <v>591</v>
      </c>
      <c r="G287" s="30">
        <v>130000</v>
      </c>
    </row>
    <row r="288" spans="1:7" s="4" customFormat="1" x14ac:dyDescent="0.25">
      <c r="A288" s="196"/>
      <c r="B288" s="196"/>
      <c r="C288" s="235"/>
      <c r="D288" s="235"/>
      <c r="E288" s="6" t="s">
        <v>592</v>
      </c>
      <c r="F288" s="6" t="s">
        <v>593</v>
      </c>
      <c r="G288" s="30">
        <v>200999</v>
      </c>
    </row>
    <row r="289" spans="1:7" s="4" customFormat="1" x14ac:dyDescent="0.25">
      <c r="A289" s="196"/>
      <c r="B289" s="196"/>
      <c r="C289" s="235"/>
      <c r="D289" s="235"/>
      <c r="E289" s="6" t="s">
        <v>594</v>
      </c>
      <c r="F289" s="6" t="s">
        <v>595</v>
      </c>
      <c r="G289" s="30">
        <v>197193</v>
      </c>
    </row>
    <row r="290" spans="1:7" s="4" customFormat="1" x14ac:dyDescent="0.25">
      <c r="A290" s="196"/>
      <c r="B290" s="196"/>
      <c r="C290" s="235"/>
      <c r="D290" s="235"/>
      <c r="E290" s="6" t="s">
        <v>596</v>
      </c>
      <c r="F290" s="6" t="s">
        <v>597</v>
      </c>
      <c r="G290" s="30">
        <v>338043</v>
      </c>
    </row>
    <row r="291" spans="1:7" s="4" customFormat="1" x14ac:dyDescent="0.25">
      <c r="A291" s="196"/>
      <c r="B291" s="196"/>
      <c r="C291" s="235"/>
      <c r="D291" s="235"/>
      <c r="E291" s="6" t="s">
        <v>598</v>
      </c>
      <c r="F291" s="6" t="s">
        <v>599</v>
      </c>
      <c r="G291" s="30">
        <v>80460</v>
      </c>
    </row>
    <row r="292" spans="1:7" s="4" customFormat="1" x14ac:dyDescent="0.25">
      <c r="A292" s="196"/>
      <c r="B292" s="196"/>
      <c r="C292" s="235"/>
      <c r="D292" s="235"/>
      <c r="E292" s="6" t="s">
        <v>600</v>
      </c>
      <c r="F292" s="6" t="s">
        <v>601</v>
      </c>
      <c r="G292" s="30">
        <v>45425</v>
      </c>
    </row>
    <row r="293" spans="1:7" s="4" customFormat="1" x14ac:dyDescent="0.25">
      <c r="A293" s="196"/>
      <c r="B293" s="196"/>
      <c r="C293" s="235"/>
      <c r="D293" s="235"/>
      <c r="E293" s="6" t="s">
        <v>602</v>
      </c>
      <c r="F293" s="6" t="s">
        <v>603</v>
      </c>
      <c r="G293" s="30">
        <v>119375</v>
      </c>
    </row>
    <row r="294" spans="1:7" s="4" customFormat="1" x14ac:dyDescent="0.25">
      <c r="A294" s="196"/>
      <c r="B294" s="196"/>
      <c r="C294" s="235"/>
      <c r="D294" s="235"/>
      <c r="E294" s="6" t="s">
        <v>604</v>
      </c>
      <c r="F294" s="6" t="s">
        <v>605</v>
      </c>
      <c r="G294" s="30">
        <v>125604</v>
      </c>
    </row>
    <row r="295" spans="1:7" s="4" customFormat="1" x14ac:dyDescent="0.25">
      <c r="A295" s="196"/>
      <c r="B295" s="196"/>
      <c r="C295" s="235"/>
      <c r="D295" s="235"/>
      <c r="E295" s="6" t="s">
        <v>606</v>
      </c>
      <c r="F295" s="6" t="s">
        <v>607</v>
      </c>
      <c r="G295" s="30">
        <v>164028</v>
      </c>
    </row>
    <row r="296" spans="1:7" s="4" customFormat="1" x14ac:dyDescent="0.25">
      <c r="A296" s="196"/>
      <c r="B296" s="196"/>
      <c r="C296" s="235"/>
      <c r="D296" s="235"/>
      <c r="E296" s="6" t="s">
        <v>608</v>
      </c>
      <c r="F296" s="6" t="s">
        <v>609</v>
      </c>
      <c r="G296" s="30">
        <v>70393</v>
      </c>
    </row>
    <row r="297" spans="1:7" s="4" customFormat="1" ht="31.5" x14ac:dyDescent="0.25">
      <c r="A297" s="196"/>
      <c r="B297" s="196"/>
      <c r="C297" s="236"/>
      <c r="D297" s="236"/>
      <c r="E297" s="6">
        <v>96226</v>
      </c>
      <c r="F297" s="6" t="s">
        <v>610</v>
      </c>
      <c r="G297" s="30">
        <v>1660</v>
      </c>
    </row>
    <row r="298" spans="1:7" s="4" customFormat="1" ht="31.5" x14ac:dyDescent="0.25">
      <c r="A298" s="196"/>
      <c r="B298" s="196"/>
      <c r="C298" s="19" t="s">
        <v>611</v>
      </c>
      <c r="D298" s="19" t="s">
        <v>612</v>
      </c>
      <c r="E298" s="6">
        <v>9630</v>
      </c>
      <c r="F298" s="6" t="s">
        <v>613</v>
      </c>
      <c r="G298" s="30">
        <v>1470</v>
      </c>
    </row>
    <row r="299" spans="1:7" s="4" customFormat="1" x14ac:dyDescent="0.25">
      <c r="A299" s="196"/>
      <c r="B299" s="196"/>
      <c r="C299" s="196" t="s">
        <v>614</v>
      </c>
      <c r="D299" s="196" t="s">
        <v>615</v>
      </c>
      <c r="E299" s="6" t="s">
        <v>616</v>
      </c>
      <c r="F299" s="6" t="s">
        <v>617</v>
      </c>
      <c r="G299" s="30">
        <v>1038547</v>
      </c>
    </row>
    <row r="300" spans="1:7" s="4" customFormat="1" ht="0.6" customHeight="1" x14ac:dyDescent="0.25">
      <c r="A300" s="196"/>
      <c r="B300" s="196"/>
      <c r="C300" s="196"/>
      <c r="D300" s="196"/>
      <c r="E300" s="6" t="s">
        <v>618</v>
      </c>
      <c r="F300" s="6" t="s">
        <v>619</v>
      </c>
      <c r="G300" s="30"/>
    </row>
    <row r="301" spans="1:7" s="4" customFormat="1" x14ac:dyDescent="0.25">
      <c r="A301" s="196" t="s">
        <v>620</v>
      </c>
      <c r="B301" s="196" t="s">
        <v>621</v>
      </c>
      <c r="C301" s="228" t="s">
        <v>4</v>
      </c>
      <c r="D301" s="229"/>
      <c r="E301" s="229"/>
      <c r="F301" s="230"/>
      <c r="G301" s="29">
        <f>SUM(G302:G313)</f>
        <v>8219112</v>
      </c>
    </row>
    <row r="302" spans="1:7" s="4" customFormat="1" x14ac:dyDescent="0.25">
      <c r="A302" s="196"/>
      <c r="B302" s="196"/>
      <c r="C302" s="196" t="s">
        <v>622</v>
      </c>
      <c r="D302" s="196" t="s">
        <v>623</v>
      </c>
      <c r="E302" s="6" t="s">
        <v>624</v>
      </c>
      <c r="F302" s="6" t="s">
        <v>625</v>
      </c>
      <c r="G302" s="30">
        <v>3414752</v>
      </c>
    </row>
    <row r="303" spans="1:7" s="4" customFormat="1" hidden="1" x14ac:dyDescent="0.25">
      <c r="A303" s="196"/>
      <c r="B303" s="196"/>
      <c r="C303" s="196"/>
      <c r="D303" s="196"/>
      <c r="E303" s="6" t="s">
        <v>626</v>
      </c>
      <c r="F303" s="6" t="s">
        <v>627</v>
      </c>
      <c r="G303" s="30"/>
    </row>
    <row r="304" spans="1:7" s="4" customFormat="1" x14ac:dyDescent="0.25">
      <c r="A304" s="196"/>
      <c r="B304" s="196"/>
      <c r="C304" s="196"/>
      <c r="D304" s="196"/>
      <c r="E304" s="6" t="s">
        <v>628</v>
      </c>
      <c r="F304" s="6" t="s">
        <v>629</v>
      </c>
      <c r="G304" s="30">
        <v>197478</v>
      </c>
    </row>
    <row r="305" spans="1:7" s="4" customFormat="1" x14ac:dyDescent="0.25">
      <c r="A305" s="196"/>
      <c r="B305" s="196"/>
      <c r="C305" s="196"/>
      <c r="D305" s="196"/>
      <c r="E305" s="6" t="s">
        <v>630</v>
      </c>
      <c r="F305" s="6" t="s">
        <v>631</v>
      </c>
      <c r="G305" s="30">
        <v>1227723</v>
      </c>
    </row>
    <row r="306" spans="1:7" s="4" customFormat="1" ht="31.5" x14ac:dyDescent="0.25">
      <c r="A306" s="196"/>
      <c r="B306" s="196"/>
      <c r="C306" s="196"/>
      <c r="D306" s="196"/>
      <c r="E306" s="6" t="s">
        <v>632</v>
      </c>
      <c r="F306" s="6" t="s">
        <v>633</v>
      </c>
      <c r="G306" s="30">
        <v>1101135</v>
      </c>
    </row>
    <row r="307" spans="1:7" s="4" customFormat="1" x14ac:dyDescent="0.25">
      <c r="A307" s="196"/>
      <c r="B307" s="196"/>
      <c r="C307" s="196"/>
      <c r="D307" s="196"/>
      <c r="E307" s="6" t="s">
        <v>634</v>
      </c>
      <c r="F307" s="6" t="s">
        <v>635</v>
      </c>
      <c r="G307" s="30">
        <v>17327</v>
      </c>
    </row>
    <row r="308" spans="1:7" s="4" customFormat="1" x14ac:dyDescent="0.25">
      <c r="A308" s="196"/>
      <c r="B308" s="196"/>
      <c r="C308" s="196"/>
      <c r="D308" s="196"/>
      <c r="E308" s="6" t="s">
        <v>636</v>
      </c>
      <c r="F308" s="6" t="s">
        <v>637</v>
      </c>
      <c r="G308" s="30">
        <v>375856</v>
      </c>
    </row>
    <row r="309" spans="1:7" s="4" customFormat="1" x14ac:dyDescent="0.25">
      <c r="A309" s="196"/>
      <c r="B309" s="196"/>
      <c r="C309" s="196"/>
      <c r="D309" s="196"/>
      <c r="E309" s="6" t="s">
        <v>638</v>
      </c>
      <c r="F309" s="6" t="s">
        <v>639</v>
      </c>
      <c r="G309" s="30">
        <v>109014</v>
      </c>
    </row>
    <row r="310" spans="1:7" s="4" customFormat="1" x14ac:dyDescent="0.25">
      <c r="A310" s="196"/>
      <c r="B310" s="196"/>
      <c r="C310" s="196"/>
      <c r="D310" s="196"/>
      <c r="E310" s="6" t="s">
        <v>640</v>
      </c>
      <c r="F310" s="6" t="s">
        <v>641</v>
      </c>
      <c r="G310" s="30">
        <v>395259</v>
      </c>
    </row>
    <row r="311" spans="1:7" s="4" customFormat="1" x14ac:dyDescent="0.25">
      <c r="A311" s="196"/>
      <c r="B311" s="196"/>
      <c r="C311" s="196"/>
      <c r="D311" s="196"/>
      <c r="E311" s="6" t="s">
        <v>642</v>
      </c>
      <c r="F311" s="6" t="s">
        <v>643</v>
      </c>
      <c r="G311" s="30">
        <v>352231</v>
      </c>
    </row>
    <row r="312" spans="1:7" s="4" customFormat="1" hidden="1" x14ac:dyDescent="0.25">
      <c r="A312" s="196"/>
      <c r="B312" s="196"/>
      <c r="C312" s="196"/>
      <c r="D312" s="196"/>
      <c r="E312" s="6" t="s">
        <v>644</v>
      </c>
      <c r="F312" s="6" t="s">
        <v>645</v>
      </c>
      <c r="G312" s="30"/>
    </row>
    <row r="313" spans="1:7" s="4" customFormat="1" x14ac:dyDescent="0.25">
      <c r="A313" s="196"/>
      <c r="B313" s="196"/>
      <c r="C313" s="196"/>
      <c r="D313" s="196"/>
      <c r="E313" s="6" t="s">
        <v>646</v>
      </c>
      <c r="F313" s="6" t="s">
        <v>647</v>
      </c>
      <c r="G313" s="30">
        <v>1028337</v>
      </c>
    </row>
    <row r="314" spans="1:7" s="4" customFormat="1" x14ac:dyDescent="0.25">
      <c r="A314" s="196" t="s">
        <v>648</v>
      </c>
      <c r="B314" s="196" t="s">
        <v>649</v>
      </c>
      <c r="C314" s="228" t="s">
        <v>4</v>
      </c>
      <c r="D314" s="229"/>
      <c r="E314" s="229"/>
      <c r="F314" s="230"/>
      <c r="G314" s="29">
        <f>G315</f>
        <v>400891</v>
      </c>
    </row>
    <row r="315" spans="1:7" s="4" customFormat="1" ht="31.5" x14ac:dyDescent="0.25">
      <c r="A315" s="196"/>
      <c r="B315" s="196"/>
      <c r="C315" s="19" t="s">
        <v>648</v>
      </c>
      <c r="D315" s="19" t="s">
        <v>649</v>
      </c>
      <c r="E315" s="6" t="s">
        <v>650</v>
      </c>
      <c r="F315" s="6" t="s">
        <v>651</v>
      </c>
      <c r="G315" s="30">
        <v>400891</v>
      </c>
    </row>
    <row r="316" spans="1:7" x14ac:dyDescent="0.25">
      <c r="A316" s="21"/>
      <c r="B316" s="18"/>
      <c r="C316" s="18"/>
      <c r="D316" s="18"/>
      <c r="E316" s="14"/>
      <c r="F316" s="13"/>
      <c r="G316" s="27"/>
    </row>
    <row r="317" spans="1:7" s="35" customFormat="1" ht="18" x14ac:dyDescent="0.25">
      <c r="A317" s="231" t="s">
        <v>652</v>
      </c>
      <c r="B317" s="232"/>
      <c r="C317" s="232"/>
      <c r="D317" s="232"/>
      <c r="E317" s="232"/>
      <c r="F317" s="232"/>
      <c r="G317" s="233"/>
    </row>
    <row r="318" spans="1:7" x14ac:dyDescent="0.25">
      <c r="A318" s="218" t="s">
        <v>653</v>
      </c>
      <c r="B318" s="219"/>
      <c r="C318" s="219"/>
      <c r="D318" s="219"/>
      <c r="E318" s="219"/>
      <c r="F318" s="220"/>
      <c r="G318" s="31">
        <v>2283508</v>
      </c>
    </row>
    <row r="319" spans="1:7" x14ac:dyDescent="0.25">
      <c r="A319" s="218" t="s">
        <v>654</v>
      </c>
      <c r="B319" s="219"/>
      <c r="C319" s="219"/>
      <c r="D319" s="219"/>
      <c r="E319" s="219"/>
      <c r="F319" s="220"/>
      <c r="G319" s="31">
        <f>3650964-206388</f>
        <v>3444576</v>
      </c>
    </row>
    <row r="320" spans="1:7" x14ac:dyDescent="0.25">
      <c r="A320" s="50"/>
      <c r="B320" s="51"/>
      <c r="C320" s="51"/>
      <c r="D320" s="51"/>
      <c r="E320" s="51"/>
      <c r="F320" s="52" t="s">
        <v>655</v>
      </c>
      <c r="G320" s="31">
        <v>437239</v>
      </c>
    </row>
    <row r="321" spans="1:10" x14ac:dyDescent="0.25">
      <c r="A321" s="218" t="s">
        <v>656</v>
      </c>
      <c r="B321" s="219"/>
      <c r="C321" s="219"/>
      <c r="D321" s="219"/>
      <c r="E321" s="219"/>
      <c r="F321" s="220"/>
      <c r="G321" s="31">
        <v>161210</v>
      </c>
    </row>
    <row r="322" spans="1:10" x14ac:dyDescent="0.25">
      <c r="A322" s="11"/>
      <c r="B322" s="221"/>
      <c r="C322" s="221"/>
      <c r="D322" s="221"/>
      <c r="E322" s="221"/>
      <c r="F322" s="221"/>
      <c r="G322" s="222"/>
    </row>
    <row r="323" spans="1:10" x14ac:dyDescent="0.25">
      <c r="A323" s="218" t="s">
        <v>657</v>
      </c>
      <c r="B323" s="219"/>
      <c r="C323" s="219"/>
      <c r="D323" s="219"/>
      <c r="E323" s="219"/>
      <c r="F323" s="220"/>
      <c r="G323" s="31">
        <v>7970147</v>
      </c>
    </row>
    <row r="324" spans="1:10" x14ac:dyDescent="0.25">
      <c r="A324" s="218" t="s">
        <v>658</v>
      </c>
      <c r="B324" s="219"/>
      <c r="C324" s="219"/>
      <c r="D324" s="219"/>
      <c r="E324" s="219"/>
      <c r="F324" s="220"/>
      <c r="G324" s="31">
        <f>G323+G8-G142+G318-G319-G320-G321</f>
        <v>34359</v>
      </c>
    </row>
    <row r="325" spans="1:10" x14ac:dyDescent="0.25">
      <c r="C325" s="17"/>
      <c r="E325" s="10"/>
    </row>
    <row r="326" spans="1:10" x14ac:dyDescent="0.25">
      <c r="A326" s="258"/>
      <c r="B326" s="258"/>
      <c r="C326" s="258"/>
      <c r="D326" s="258"/>
      <c r="E326" s="258"/>
      <c r="F326" s="258"/>
    </row>
    <row r="327" spans="1:10" x14ac:dyDescent="0.25">
      <c r="A327" s="258"/>
      <c r="B327" s="258"/>
      <c r="C327" s="258"/>
      <c r="D327" s="258"/>
      <c r="E327" s="258"/>
      <c r="F327" s="258"/>
      <c r="G327" s="54"/>
    </row>
    <row r="328" spans="1:10" x14ac:dyDescent="0.25">
      <c r="A328" s="258"/>
      <c r="B328" s="258"/>
      <c r="C328" s="258"/>
      <c r="D328" s="258"/>
      <c r="E328" s="258"/>
      <c r="F328" s="258"/>
      <c r="G328" s="54"/>
    </row>
    <row r="329" spans="1:10" x14ac:dyDescent="0.25">
      <c r="A329" s="67" t="s">
        <v>1099</v>
      </c>
      <c r="B329" s="67"/>
      <c r="C329" s="67"/>
      <c r="D329" s="67"/>
      <c r="E329" s="67"/>
      <c r="F329" s="67"/>
      <c r="G329" s="54"/>
    </row>
    <row r="330" spans="1:10" x14ac:dyDescent="0.25">
      <c r="A330" s="259"/>
      <c r="B330" s="259"/>
      <c r="C330" s="259"/>
      <c r="D330" s="259"/>
      <c r="E330" s="259"/>
      <c r="F330" s="259"/>
    </row>
    <row r="331" spans="1:10" x14ac:dyDescent="0.25">
      <c r="A331" s="20"/>
      <c r="B331" s="20"/>
      <c r="D331" s="20"/>
      <c r="E331" s="8"/>
      <c r="F331" s="53"/>
      <c r="G331" s="55"/>
    </row>
    <row r="332" spans="1:10" x14ac:dyDescent="0.25">
      <c r="A332" s="20"/>
      <c r="B332" s="20"/>
      <c r="D332" s="20"/>
      <c r="E332" s="8"/>
    </row>
    <row r="333" spans="1:10" s="35" customFormat="1" ht="18" x14ac:dyDescent="0.25">
      <c r="A333" s="257" t="s">
        <v>1098</v>
      </c>
      <c r="B333" s="257"/>
      <c r="C333" s="257"/>
      <c r="D333" s="257"/>
      <c r="E333" s="257"/>
      <c r="F333" s="257"/>
      <c r="G333" s="257"/>
    </row>
    <row r="334" spans="1:10" x14ac:dyDescent="0.25">
      <c r="A334" s="20"/>
      <c r="B334" s="20"/>
      <c r="C334" s="20"/>
      <c r="D334" s="20"/>
      <c r="E334" s="8"/>
    </row>
    <row r="335" spans="1:10" x14ac:dyDescent="0.25">
      <c r="F335" s="65"/>
    </row>
    <row r="336" spans="1:10" x14ac:dyDescent="0.25">
      <c r="C336" s="20"/>
      <c r="D336" s="20"/>
      <c r="E336" s="8"/>
      <c r="G336" s="54"/>
      <c r="H336" s="58"/>
      <c r="J336" s="60"/>
    </row>
    <row r="337" spans="2:10" x14ac:dyDescent="0.25">
      <c r="B337" s="20"/>
      <c r="C337" s="20"/>
      <c r="D337" s="9"/>
      <c r="E337" s="8"/>
      <c r="G337" s="54"/>
      <c r="H337" s="58"/>
      <c r="J337" s="60"/>
    </row>
    <row r="338" spans="2:10" x14ac:dyDescent="0.25">
      <c r="B338" s="20"/>
      <c r="C338" s="20"/>
      <c r="D338" s="9"/>
      <c r="E338" s="8"/>
      <c r="G338" s="54"/>
      <c r="H338" s="58"/>
      <c r="J338" s="60"/>
    </row>
    <row r="339" spans="2:10" x14ac:dyDescent="0.25">
      <c r="B339" s="20"/>
      <c r="C339" s="20"/>
      <c r="D339" s="9"/>
      <c r="E339" s="8"/>
      <c r="G339" s="54"/>
      <c r="H339" s="58"/>
      <c r="I339" s="57"/>
      <c r="J339" s="60"/>
    </row>
    <row r="340" spans="2:10" x14ac:dyDescent="0.25">
      <c r="G340" s="54"/>
      <c r="H340" s="58"/>
      <c r="J340" s="60"/>
    </row>
    <row r="341" spans="2:10" x14ac:dyDescent="0.25">
      <c r="G341" s="54"/>
      <c r="H341" s="58"/>
      <c r="J341" s="60"/>
    </row>
    <row r="342" spans="2:10" x14ac:dyDescent="0.25">
      <c r="G342" s="54"/>
      <c r="H342" s="58"/>
      <c r="J342" s="60"/>
    </row>
    <row r="343" spans="2:10" x14ac:dyDescent="0.25">
      <c r="G343" s="54"/>
      <c r="H343" s="58"/>
      <c r="J343" s="60"/>
    </row>
    <row r="344" spans="2:10" x14ac:dyDescent="0.25">
      <c r="G344" s="54"/>
      <c r="H344" s="58"/>
      <c r="J344" s="60"/>
    </row>
    <row r="345" spans="2:10" x14ac:dyDescent="0.25">
      <c r="H345" s="58"/>
      <c r="J345" s="60"/>
    </row>
    <row r="346" spans="2:10" x14ac:dyDescent="0.25">
      <c r="H346" s="58"/>
      <c r="J346" s="60"/>
    </row>
    <row r="347" spans="2:10" x14ac:dyDescent="0.25">
      <c r="H347" s="58"/>
      <c r="J347" s="60"/>
    </row>
    <row r="348" spans="2:10" x14ac:dyDescent="0.25">
      <c r="G348" s="54"/>
      <c r="H348" s="58"/>
      <c r="J348" s="60"/>
    </row>
    <row r="349" spans="2:10" x14ac:dyDescent="0.25">
      <c r="H349" s="58"/>
      <c r="J349" s="60"/>
    </row>
    <row r="350" spans="2:10" x14ac:dyDescent="0.25">
      <c r="G350" s="54"/>
      <c r="H350" s="58"/>
      <c r="J350" s="60"/>
    </row>
    <row r="351" spans="2:10" x14ac:dyDescent="0.25">
      <c r="G351" s="54"/>
      <c r="H351" s="58"/>
      <c r="J351" s="60"/>
    </row>
    <row r="352" spans="2:10" x14ac:dyDescent="0.25">
      <c r="H352" s="58"/>
      <c r="J352" s="60"/>
    </row>
    <row r="353" spans="8:10" x14ac:dyDescent="0.25">
      <c r="H353" s="58"/>
      <c r="J353" s="60"/>
    </row>
    <row r="354" spans="8:10" x14ac:dyDescent="0.25">
      <c r="H354" s="58"/>
      <c r="J354" s="60"/>
    </row>
    <row r="355" spans="8:10" x14ac:dyDescent="0.25">
      <c r="H355" s="58"/>
      <c r="J355" s="60"/>
    </row>
    <row r="356" spans="8:10" x14ac:dyDescent="0.25">
      <c r="H356" s="58"/>
      <c r="J356" s="60"/>
    </row>
    <row r="357" spans="8:10" x14ac:dyDescent="0.25">
      <c r="H357" s="58"/>
      <c r="J357" s="60"/>
    </row>
    <row r="358" spans="8:10" x14ac:dyDescent="0.25">
      <c r="H358" s="58"/>
      <c r="J358" s="60"/>
    </row>
    <row r="359" spans="8:10" x14ac:dyDescent="0.25">
      <c r="H359" s="58"/>
      <c r="J359" s="60"/>
    </row>
    <row r="360" spans="8:10" x14ac:dyDescent="0.25">
      <c r="H360" s="58"/>
      <c r="J360" s="60"/>
    </row>
    <row r="361" spans="8:10" x14ac:dyDescent="0.25">
      <c r="H361" s="58"/>
      <c r="J361" s="60"/>
    </row>
    <row r="362" spans="8:10" x14ac:dyDescent="0.25">
      <c r="H362" s="58"/>
      <c r="J362" s="60"/>
    </row>
    <row r="363" spans="8:10" x14ac:dyDescent="0.25">
      <c r="H363" s="58"/>
      <c r="J363" s="60"/>
    </row>
    <row r="364" spans="8:10" x14ac:dyDescent="0.25">
      <c r="H364" s="58"/>
      <c r="J364" s="60"/>
    </row>
    <row r="365" spans="8:10" x14ac:dyDescent="0.25">
      <c r="H365" s="58"/>
      <c r="J365" s="60"/>
    </row>
    <row r="366" spans="8:10" x14ac:dyDescent="0.25">
      <c r="H366" s="58"/>
      <c r="J366" s="60"/>
    </row>
    <row r="367" spans="8:10" x14ac:dyDescent="0.25">
      <c r="H367" s="58"/>
      <c r="J367" s="60"/>
    </row>
    <row r="368" spans="8:10" x14ac:dyDescent="0.25">
      <c r="H368" s="58"/>
      <c r="J368" s="58"/>
    </row>
    <row r="369" spans="7:10" x14ac:dyDescent="0.25">
      <c r="G369" s="54"/>
      <c r="H369" s="58"/>
      <c r="J369" s="58"/>
    </row>
    <row r="370" spans="7:10" x14ac:dyDescent="0.25">
      <c r="H370" s="58"/>
      <c r="J370" s="58"/>
    </row>
    <row r="371" spans="7:10" x14ac:dyDescent="0.25">
      <c r="G371" s="55"/>
    </row>
  </sheetData>
  <mergeCells count="175">
    <mergeCell ref="A333:G333"/>
    <mergeCell ref="A326:F326"/>
    <mergeCell ref="A327:F327"/>
    <mergeCell ref="A328:F328"/>
    <mergeCell ref="A330:F330"/>
    <mergeCell ref="A5:B5"/>
    <mergeCell ref="C25:F25"/>
    <mergeCell ref="C27:F27"/>
    <mergeCell ref="E121:F121"/>
    <mergeCell ref="D112:D114"/>
    <mergeCell ref="E112:F112"/>
    <mergeCell ref="A108:G108"/>
    <mergeCell ref="A93:A95"/>
    <mergeCell ref="B93:B95"/>
    <mergeCell ref="C90:F90"/>
    <mergeCell ref="C93:F93"/>
    <mergeCell ref="A96:A107"/>
    <mergeCell ref="B96:B107"/>
    <mergeCell ref="C97:C98"/>
    <mergeCell ref="D97:D98"/>
    <mergeCell ref="B14:B18"/>
    <mergeCell ref="C16:C18"/>
    <mergeCell ref="D16:D18"/>
    <mergeCell ref="C12:F12"/>
    <mergeCell ref="C14:F14"/>
    <mergeCell ref="A8:F8"/>
    <mergeCell ref="A90:A92"/>
    <mergeCell ref="B90:B92"/>
    <mergeCell ref="A6:G6"/>
    <mergeCell ref="A7:D7"/>
    <mergeCell ref="E7:F7"/>
    <mergeCell ref="A9:A11"/>
    <mergeCell ref="B9:B11"/>
    <mergeCell ref="C10:C11"/>
    <mergeCell ref="D10:D11"/>
    <mergeCell ref="C9:F9"/>
    <mergeCell ref="B19:B24"/>
    <mergeCell ref="C21:C23"/>
    <mergeCell ref="A44:A79"/>
    <mergeCell ref="B44:B79"/>
    <mergeCell ref="C46:C76"/>
    <mergeCell ref="D46:D76"/>
    <mergeCell ref="C44:F44"/>
    <mergeCell ref="D21:D23"/>
    <mergeCell ref="C19:F19"/>
    <mergeCell ref="A12:A13"/>
    <mergeCell ref="B12:B13"/>
    <mergeCell ref="A14:A18"/>
    <mergeCell ref="A19:A24"/>
    <mergeCell ref="A110:D110"/>
    <mergeCell ref="E110:F110"/>
    <mergeCell ref="C99:C102"/>
    <mergeCell ref="D99:D102"/>
    <mergeCell ref="C103:C107"/>
    <mergeCell ref="D103:D107"/>
    <mergeCell ref="C96:F96"/>
    <mergeCell ref="A80:A89"/>
    <mergeCell ref="B80:B89"/>
    <mergeCell ref="C81:C89"/>
    <mergeCell ref="B41:B43"/>
    <mergeCell ref="C42:C43"/>
    <mergeCell ref="D42:D43"/>
    <mergeCell ref="C41:F41"/>
    <mergeCell ref="C77:C79"/>
    <mergeCell ref="D77:D79"/>
    <mergeCell ref="D81:D89"/>
    <mergeCell ref="C80:F80"/>
    <mergeCell ref="A41:A43"/>
    <mergeCell ref="B175:B179"/>
    <mergeCell ref="B198:B230"/>
    <mergeCell ref="C176:C177"/>
    <mergeCell ref="D176:D177"/>
    <mergeCell ref="A143:A153"/>
    <mergeCell ref="B143:B153"/>
    <mergeCell ref="C144:C149"/>
    <mergeCell ref="D144:D149"/>
    <mergeCell ref="A154:A157"/>
    <mergeCell ref="A158:A174"/>
    <mergeCell ref="C171:C173"/>
    <mergeCell ref="D171:D173"/>
    <mergeCell ref="A198:A230"/>
    <mergeCell ref="C229:C231"/>
    <mergeCell ref="D229:D231"/>
    <mergeCell ref="D199:D203"/>
    <mergeCell ref="C204:C214"/>
    <mergeCell ref="D204:D214"/>
    <mergeCell ref="C152:C153"/>
    <mergeCell ref="D152:D153"/>
    <mergeCell ref="C155:C156"/>
    <mergeCell ref="D155:D156"/>
    <mergeCell ref="C215:C228"/>
    <mergeCell ref="D215:D228"/>
    <mergeCell ref="A314:A315"/>
    <mergeCell ref="B314:B315"/>
    <mergeCell ref="A301:A313"/>
    <mergeCell ref="B301:B313"/>
    <mergeCell ref="C302:C313"/>
    <mergeCell ref="D302:D313"/>
    <mergeCell ref="A232:A300"/>
    <mergeCell ref="B232:B300"/>
    <mergeCell ref="C267:C273"/>
    <mergeCell ref="D233:D248"/>
    <mergeCell ref="C249:C266"/>
    <mergeCell ref="D249:D266"/>
    <mergeCell ref="D267:D273"/>
    <mergeCell ref="C299:C300"/>
    <mergeCell ref="D299:D300"/>
    <mergeCell ref="C233:C248"/>
    <mergeCell ref="C275:C297"/>
    <mergeCell ref="D275:D297"/>
    <mergeCell ref="A323:F323"/>
    <mergeCell ref="A324:F324"/>
    <mergeCell ref="B322:G322"/>
    <mergeCell ref="A141:B141"/>
    <mergeCell ref="C141:D141"/>
    <mergeCell ref="A142:F142"/>
    <mergeCell ref="C143:F143"/>
    <mergeCell ref="C154:F154"/>
    <mergeCell ref="C158:F158"/>
    <mergeCell ref="C175:F175"/>
    <mergeCell ref="C180:F180"/>
    <mergeCell ref="C198:F198"/>
    <mergeCell ref="C232:F232"/>
    <mergeCell ref="C301:F301"/>
    <mergeCell ref="C314:F314"/>
    <mergeCell ref="A319:F319"/>
    <mergeCell ref="A318:F318"/>
    <mergeCell ref="A317:G317"/>
    <mergeCell ref="A321:F321"/>
    <mergeCell ref="C181:C193"/>
    <mergeCell ref="D181:D193"/>
    <mergeCell ref="C195:C197"/>
    <mergeCell ref="D195:D197"/>
    <mergeCell ref="C199:C203"/>
    <mergeCell ref="A111:F111"/>
    <mergeCell ref="A112:C114"/>
    <mergeCell ref="A115:C120"/>
    <mergeCell ref="A121:C123"/>
    <mergeCell ref="A124:C125"/>
    <mergeCell ref="A126:C128"/>
    <mergeCell ref="A129:C133"/>
    <mergeCell ref="A134:C135"/>
    <mergeCell ref="A137:C138"/>
    <mergeCell ref="D129:D133"/>
    <mergeCell ref="D134:D135"/>
    <mergeCell ref="D137:D138"/>
    <mergeCell ref="E137:F137"/>
    <mergeCell ref="E129:F129"/>
    <mergeCell ref="E134:F134"/>
    <mergeCell ref="D124:D125"/>
    <mergeCell ref="D121:D123"/>
    <mergeCell ref="A180:A197"/>
    <mergeCell ref="B180:B197"/>
    <mergeCell ref="B154:B157"/>
    <mergeCell ref="B158:B174"/>
    <mergeCell ref="C162:C170"/>
    <mergeCell ref="D162:D170"/>
    <mergeCell ref="A175:A179"/>
    <mergeCell ref="A4:G4"/>
    <mergeCell ref="E1:G2"/>
    <mergeCell ref="A140:G140"/>
    <mergeCell ref="A109:G109"/>
    <mergeCell ref="A27:A40"/>
    <mergeCell ref="B27:B40"/>
    <mergeCell ref="C28:C40"/>
    <mergeCell ref="D28:D40"/>
    <mergeCell ref="C94:C95"/>
    <mergeCell ref="D94:D95"/>
    <mergeCell ref="A25:A26"/>
    <mergeCell ref="B25:B26"/>
    <mergeCell ref="E124:F124"/>
    <mergeCell ref="D126:D128"/>
    <mergeCell ref="E126:F126"/>
    <mergeCell ref="D115:D120"/>
    <mergeCell ref="E115:F115"/>
  </mergeCells>
  <phoneticPr fontId="8" type="noConversion"/>
  <printOptions horizontalCentered="1"/>
  <pageMargins left="0.78740157480314965" right="0.19685039370078741" top="0.39370078740157483" bottom="0.39370078740157483" header="0.31496062992125984" footer="0.31496062992125984"/>
  <pageSetup paperSize="8" scale="38" fitToHeight="2" orientation="portrait" r:id="rId1"/>
  <headerFooter differentFirst="1" alignWithMargins="0"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W203"/>
  <sheetViews>
    <sheetView showGridLines="0" workbookViewId="0">
      <selection activeCell="Y1" sqref="Y1"/>
    </sheetView>
  </sheetViews>
  <sheetFormatPr defaultColWidth="8.85546875" defaultRowHeight="12.75" outlineLevelRow="2" x14ac:dyDescent="0.2"/>
  <cols>
    <col min="1" max="4" width="8.85546875" style="68"/>
    <col min="5" max="5" width="11.28515625" style="68" customWidth="1"/>
    <col min="6" max="6" width="12.85546875" style="68" customWidth="1"/>
    <col min="7" max="7" width="13.7109375" style="68" customWidth="1"/>
    <col min="8" max="8" width="10.7109375" style="68" customWidth="1"/>
    <col min="9" max="9" width="13.85546875" style="68" customWidth="1"/>
    <col min="10" max="10" width="10.28515625" style="68" customWidth="1"/>
    <col min="11" max="11" width="11.85546875" style="68" customWidth="1"/>
    <col min="12" max="12" width="13.28515625" style="68" customWidth="1"/>
    <col min="13" max="13" width="14" style="68" customWidth="1"/>
    <col min="14" max="14" width="12.7109375" style="68" customWidth="1"/>
    <col min="15" max="15" width="14.5703125" style="68" customWidth="1"/>
    <col min="16" max="16" width="11.28515625" style="68" customWidth="1"/>
    <col min="17" max="17" width="12.5703125" style="68" customWidth="1"/>
    <col min="18" max="18" width="9.7109375" style="68" customWidth="1"/>
    <col min="19" max="19" width="10.42578125" style="68" customWidth="1"/>
    <col min="20" max="20" width="11.28515625" style="68" customWidth="1"/>
    <col min="21" max="21" width="14.5703125" style="68" customWidth="1"/>
    <col min="22" max="22" width="12.140625" style="68" customWidth="1"/>
    <col min="23" max="23" width="12.5703125" style="68" customWidth="1"/>
    <col min="24" max="16384" width="8.85546875" style="68"/>
  </cols>
  <sheetData>
    <row r="1" spans="1:23" ht="30" customHeight="1" x14ac:dyDescent="0.2">
      <c r="O1" s="268" t="s">
        <v>1104</v>
      </c>
      <c r="P1" s="269"/>
      <c r="Q1" s="269"/>
      <c r="R1" s="269"/>
      <c r="S1" s="269"/>
      <c r="T1" s="269"/>
      <c r="U1" s="269"/>
      <c r="V1" s="269"/>
      <c r="W1" s="269"/>
    </row>
    <row r="2" spans="1:23" x14ac:dyDescent="0.2">
      <c r="O2" s="270" t="s">
        <v>1105</v>
      </c>
      <c r="P2" s="269"/>
      <c r="Q2" s="269"/>
      <c r="R2" s="269"/>
      <c r="S2" s="269"/>
      <c r="T2" s="269"/>
      <c r="U2" s="269"/>
      <c r="V2" s="269"/>
      <c r="W2" s="269"/>
    </row>
    <row r="3" spans="1:23" ht="18.75" x14ac:dyDescent="0.2">
      <c r="A3" s="69" t="s">
        <v>1106</v>
      </c>
    </row>
    <row r="4" spans="1:23" ht="13.5" thickBot="1" x14ac:dyDescent="0.25"/>
    <row r="5" spans="1:23" x14ac:dyDescent="0.2">
      <c r="A5" s="271" t="s">
        <v>269</v>
      </c>
      <c r="B5" s="272"/>
      <c r="C5" s="272"/>
      <c r="D5" s="273"/>
      <c r="E5" s="277" t="s">
        <v>659</v>
      </c>
      <c r="F5" s="273"/>
      <c r="G5" s="279" t="s">
        <v>660</v>
      </c>
      <c r="H5" s="70" t="s">
        <v>218</v>
      </c>
      <c r="I5" s="70" t="s">
        <v>220</v>
      </c>
      <c r="J5" s="70" t="s">
        <v>224</v>
      </c>
      <c r="K5" s="70" t="s">
        <v>226</v>
      </c>
      <c r="L5" s="70" t="s">
        <v>228</v>
      </c>
      <c r="M5" s="70" t="s">
        <v>230</v>
      </c>
      <c r="N5" s="70" t="s">
        <v>232</v>
      </c>
      <c r="O5" s="70" t="s">
        <v>236</v>
      </c>
      <c r="P5" s="70" t="s">
        <v>242</v>
      </c>
      <c r="Q5" s="70" t="s">
        <v>246</v>
      </c>
      <c r="R5" s="70" t="s">
        <v>248</v>
      </c>
      <c r="S5" s="70" t="s">
        <v>252</v>
      </c>
      <c r="T5" s="70" t="s">
        <v>254</v>
      </c>
      <c r="U5" s="70" t="s">
        <v>256</v>
      </c>
      <c r="V5" s="70" t="s">
        <v>661</v>
      </c>
      <c r="W5" s="71" t="s">
        <v>261</v>
      </c>
    </row>
    <row r="6" spans="1:23" ht="102.75" thickBot="1" x14ac:dyDescent="0.25">
      <c r="A6" s="274"/>
      <c r="B6" s="275"/>
      <c r="C6" s="275"/>
      <c r="D6" s="276"/>
      <c r="E6" s="278"/>
      <c r="F6" s="276"/>
      <c r="G6" s="280"/>
      <c r="H6" s="72" t="s">
        <v>219</v>
      </c>
      <c r="I6" s="72" t="s">
        <v>221</v>
      </c>
      <c r="J6" s="72" t="s">
        <v>225</v>
      </c>
      <c r="K6" s="72" t="s">
        <v>227</v>
      </c>
      <c r="L6" s="72" t="s">
        <v>229</v>
      </c>
      <c r="M6" s="72" t="s">
        <v>231</v>
      </c>
      <c r="N6" s="72" t="s">
        <v>233</v>
      </c>
      <c r="O6" s="72" t="s">
        <v>237</v>
      </c>
      <c r="P6" s="72" t="s">
        <v>243</v>
      </c>
      <c r="Q6" s="72" t="s">
        <v>247</v>
      </c>
      <c r="R6" s="72" t="s">
        <v>249</v>
      </c>
      <c r="S6" s="72" t="s">
        <v>253</v>
      </c>
      <c r="T6" s="72" t="s">
        <v>255</v>
      </c>
      <c r="U6" s="72" t="s">
        <v>257</v>
      </c>
      <c r="V6" s="72" t="s">
        <v>662</v>
      </c>
      <c r="W6" s="73" t="s">
        <v>262</v>
      </c>
    </row>
    <row r="7" spans="1:23" x14ac:dyDescent="0.2">
      <c r="A7" s="281" t="s">
        <v>663</v>
      </c>
      <c r="B7" s="282"/>
      <c r="C7" s="282"/>
      <c r="D7" s="282"/>
      <c r="E7" s="282"/>
      <c r="F7" s="282"/>
      <c r="G7" s="74">
        <v>77285354</v>
      </c>
      <c r="H7" s="74">
        <v>32280189</v>
      </c>
      <c r="I7" s="74">
        <v>8964878</v>
      </c>
      <c r="J7" s="74">
        <v>307375</v>
      </c>
      <c r="K7" s="74">
        <v>12880386</v>
      </c>
      <c r="L7" s="74">
        <v>5042573</v>
      </c>
      <c r="M7" s="74">
        <v>19445</v>
      </c>
      <c r="N7" s="74">
        <v>342968</v>
      </c>
      <c r="O7" s="74">
        <v>2090774</v>
      </c>
      <c r="P7" s="74">
        <v>1080811</v>
      </c>
      <c r="Q7" s="74">
        <v>134420</v>
      </c>
      <c r="R7" s="74">
        <v>9634574</v>
      </c>
      <c r="S7" s="74">
        <v>581710</v>
      </c>
      <c r="T7" s="74">
        <v>355780</v>
      </c>
      <c r="U7" s="74">
        <v>2620443</v>
      </c>
      <c r="V7" s="74">
        <v>150</v>
      </c>
      <c r="W7" s="75">
        <v>948878</v>
      </c>
    </row>
    <row r="8" spans="1:23" x14ac:dyDescent="0.2">
      <c r="A8" s="76" t="s">
        <v>274</v>
      </c>
      <c r="B8" s="264" t="s">
        <v>275</v>
      </c>
      <c r="C8" s="264"/>
      <c r="D8" s="264"/>
      <c r="E8" s="264"/>
      <c r="F8" s="264"/>
      <c r="G8" s="74">
        <v>6562095</v>
      </c>
      <c r="H8" s="74">
        <v>2504942</v>
      </c>
      <c r="I8" s="74">
        <v>727747</v>
      </c>
      <c r="J8" s="74">
        <v>1610</v>
      </c>
      <c r="K8" s="74">
        <v>1119280</v>
      </c>
      <c r="L8" s="74">
        <v>84645</v>
      </c>
      <c r="M8" s="74">
        <v>680</v>
      </c>
      <c r="N8" s="74">
        <v>27380</v>
      </c>
      <c r="O8" s="74"/>
      <c r="P8" s="74">
        <v>1080811</v>
      </c>
      <c r="Q8" s="74">
        <v>0</v>
      </c>
      <c r="R8" s="74">
        <v>75000</v>
      </c>
      <c r="S8" s="74">
        <v>10000</v>
      </c>
      <c r="T8" s="74"/>
      <c r="U8" s="74"/>
      <c r="V8" s="74"/>
      <c r="W8" s="75">
        <v>930000</v>
      </c>
    </row>
    <row r="9" spans="1:23" outlineLevel="1" x14ac:dyDescent="0.2">
      <c r="A9" s="265"/>
      <c r="B9" s="266"/>
      <c r="C9" s="79" t="s">
        <v>276</v>
      </c>
      <c r="D9" s="266" t="s">
        <v>277</v>
      </c>
      <c r="E9" s="266"/>
      <c r="F9" s="266"/>
      <c r="G9" s="74">
        <v>3327142</v>
      </c>
      <c r="H9" s="74">
        <v>2166548</v>
      </c>
      <c r="I9" s="74">
        <v>634515</v>
      </c>
      <c r="J9" s="74">
        <v>1610</v>
      </c>
      <c r="K9" s="74">
        <v>407494</v>
      </c>
      <c r="L9" s="74">
        <v>69165</v>
      </c>
      <c r="M9" s="74">
        <v>680</v>
      </c>
      <c r="N9" s="74">
        <v>27130</v>
      </c>
      <c r="O9" s="74"/>
      <c r="P9" s="74"/>
      <c r="Q9" s="74"/>
      <c r="R9" s="74">
        <v>10000</v>
      </c>
      <c r="S9" s="74">
        <v>10000</v>
      </c>
      <c r="T9" s="74"/>
      <c r="U9" s="74"/>
      <c r="V9" s="74"/>
      <c r="W9" s="75"/>
    </row>
    <row r="10" spans="1:23" outlineLevel="2" x14ac:dyDescent="0.2">
      <c r="A10" s="267"/>
      <c r="B10" s="264"/>
      <c r="C10" s="264"/>
      <c r="D10" s="264"/>
      <c r="E10" s="77" t="s">
        <v>278</v>
      </c>
      <c r="F10" s="77" t="s">
        <v>279</v>
      </c>
      <c r="G10" s="74">
        <v>2287811</v>
      </c>
      <c r="H10" s="80">
        <v>1566234</v>
      </c>
      <c r="I10" s="80">
        <v>462277</v>
      </c>
      <c r="J10" s="80">
        <v>1550</v>
      </c>
      <c r="K10" s="80">
        <v>201940</v>
      </c>
      <c r="L10" s="80">
        <v>11810</v>
      </c>
      <c r="M10" s="80"/>
      <c r="N10" s="80">
        <v>24000</v>
      </c>
      <c r="O10" s="80"/>
      <c r="P10" s="80"/>
      <c r="Q10" s="80"/>
      <c r="R10" s="80">
        <v>10000</v>
      </c>
      <c r="S10" s="80">
        <v>10000</v>
      </c>
      <c r="T10" s="80"/>
      <c r="U10" s="80"/>
      <c r="V10" s="80"/>
      <c r="W10" s="81"/>
    </row>
    <row r="11" spans="1:23" ht="25.5" outlineLevel="2" x14ac:dyDescent="0.2">
      <c r="A11" s="265"/>
      <c r="B11" s="266"/>
      <c r="C11" s="266"/>
      <c r="D11" s="266"/>
      <c r="E11" s="79" t="s">
        <v>664</v>
      </c>
      <c r="F11" s="79" t="s">
        <v>281</v>
      </c>
      <c r="G11" s="74">
        <v>438928</v>
      </c>
      <c r="H11" s="82">
        <v>205098</v>
      </c>
      <c r="I11" s="82">
        <v>58768</v>
      </c>
      <c r="J11" s="82"/>
      <c r="K11" s="82">
        <v>139147</v>
      </c>
      <c r="L11" s="82">
        <v>35235</v>
      </c>
      <c r="M11" s="82">
        <v>680</v>
      </c>
      <c r="N11" s="82"/>
      <c r="O11" s="82"/>
      <c r="P11" s="82"/>
      <c r="Q11" s="82"/>
      <c r="R11" s="82"/>
      <c r="S11" s="82"/>
      <c r="T11" s="82"/>
      <c r="U11" s="82"/>
      <c r="V11" s="82"/>
      <c r="W11" s="83"/>
    </row>
    <row r="12" spans="1:23" ht="38.25" outlineLevel="2" x14ac:dyDescent="0.2">
      <c r="A12" s="267"/>
      <c r="B12" s="264"/>
      <c r="C12" s="264"/>
      <c r="D12" s="264"/>
      <c r="E12" s="77" t="s">
        <v>282</v>
      </c>
      <c r="F12" s="77" t="s">
        <v>283</v>
      </c>
      <c r="G12" s="74">
        <v>465243</v>
      </c>
      <c r="H12" s="80">
        <v>310326</v>
      </c>
      <c r="I12" s="80">
        <v>87201</v>
      </c>
      <c r="J12" s="80">
        <v>60</v>
      </c>
      <c r="K12" s="80">
        <v>61958</v>
      </c>
      <c r="L12" s="80">
        <v>5568</v>
      </c>
      <c r="M12" s="80"/>
      <c r="N12" s="80">
        <v>130</v>
      </c>
      <c r="O12" s="80"/>
      <c r="P12" s="80"/>
      <c r="Q12" s="80"/>
      <c r="R12" s="80"/>
      <c r="S12" s="80"/>
      <c r="T12" s="80"/>
      <c r="U12" s="80"/>
      <c r="V12" s="80"/>
      <c r="W12" s="81"/>
    </row>
    <row r="13" spans="1:23" ht="25.5" outlineLevel="2" x14ac:dyDescent="0.2">
      <c r="A13" s="265"/>
      <c r="B13" s="266"/>
      <c r="C13" s="266"/>
      <c r="D13" s="266"/>
      <c r="E13" s="79" t="s">
        <v>284</v>
      </c>
      <c r="F13" s="79" t="s">
        <v>285</v>
      </c>
      <c r="G13" s="74">
        <v>135160</v>
      </c>
      <c r="H13" s="82">
        <v>84890</v>
      </c>
      <c r="I13" s="82">
        <v>26269</v>
      </c>
      <c r="J13" s="82"/>
      <c r="K13" s="82">
        <v>4449</v>
      </c>
      <c r="L13" s="82">
        <v>16552</v>
      </c>
      <c r="M13" s="82"/>
      <c r="N13" s="82">
        <v>3000</v>
      </c>
      <c r="O13" s="82"/>
      <c r="P13" s="82"/>
      <c r="Q13" s="82"/>
      <c r="R13" s="82"/>
      <c r="S13" s="82"/>
      <c r="T13" s="82"/>
      <c r="U13" s="82"/>
      <c r="V13" s="82"/>
      <c r="W13" s="83"/>
    </row>
    <row r="14" spans="1:23" outlineLevel="1" x14ac:dyDescent="0.2">
      <c r="A14" s="267"/>
      <c r="B14" s="264"/>
      <c r="C14" s="77" t="s">
        <v>665</v>
      </c>
      <c r="D14" s="264" t="s">
        <v>666</v>
      </c>
      <c r="E14" s="264"/>
      <c r="F14" s="264"/>
      <c r="G14" s="74">
        <v>1145841</v>
      </c>
      <c r="H14" s="74">
        <v>338394</v>
      </c>
      <c r="I14" s="74">
        <v>93232</v>
      </c>
      <c r="J14" s="74"/>
      <c r="K14" s="74">
        <v>633485</v>
      </c>
      <c r="L14" s="74">
        <v>15480</v>
      </c>
      <c r="M14" s="74"/>
      <c r="N14" s="74">
        <v>250</v>
      </c>
      <c r="O14" s="74"/>
      <c r="P14" s="74"/>
      <c r="Q14" s="74">
        <v>0</v>
      </c>
      <c r="R14" s="74">
        <v>65000</v>
      </c>
      <c r="S14" s="74"/>
      <c r="T14" s="74"/>
      <c r="U14" s="74"/>
      <c r="V14" s="74"/>
      <c r="W14" s="75"/>
    </row>
    <row r="15" spans="1:23" ht="51" outlineLevel="2" x14ac:dyDescent="0.2">
      <c r="A15" s="265"/>
      <c r="B15" s="266"/>
      <c r="C15" s="266"/>
      <c r="D15" s="266"/>
      <c r="E15" s="79" t="s">
        <v>667</v>
      </c>
      <c r="F15" s="79" t="s">
        <v>290</v>
      </c>
      <c r="G15" s="74">
        <v>1145841</v>
      </c>
      <c r="H15" s="82">
        <v>338394</v>
      </c>
      <c r="I15" s="82">
        <v>93232</v>
      </c>
      <c r="J15" s="82"/>
      <c r="K15" s="82">
        <v>633485</v>
      </c>
      <c r="L15" s="82">
        <v>15480</v>
      </c>
      <c r="M15" s="82"/>
      <c r="N15" s="82">
        <v>250</v>
      </c>
      <c r="O15" s="82"/>
      <c r="P15" s="82"/>
      <c r="Q15" s="82">
        <v>0</v>
      </c>
      <c r="R15" s="82">
        <v>65000</v>
      </c>
      <c r="S15" s="82"/>
      <c r="T15" s="82"/>
      <c r="U15" s="82"/>
      <c r="V15" s="82"/>
      <c r="W15" s="83"/>
    </row>
    <row r="16" spans="1:23" outlineLevel="1" x14ac:dyDescent="0.2">
      <c r="A16" s="267"/>
      <c r="B16" s="264"/>
      <c r="C16" s="77" t="s">
        <v>668</v>
      </c>
      <c r="D16" s="264" t="s">
        <v>669</v>
      </c>
      <c r="E16" s="264"/>
      <c r="F16" s="264"/>
      <c r="G16" s="74">
        <v>1159112</v>
      </c>
      <c r="H16" s="74"/>
      <c r="I16" s="74"/>
      <c r="J16" s="74"/>
      <c r="K16" s="74">
        <v>78301</v>
      </c>
      <c r="L16" s="74"/>
      <c r="M16" s="74"/>
      <c r="N16" s="74"/>
      <c r="O16" s="74"/>
      <c r="P16" s="74">
        <v>1080811</v>
      </c>
      <c r="Q16" s="74"/>
      <c r="R16" s="74"/>
      <c r="S16" s="74"/>
      <c r="T16" s="74"/>
      <c r="U16" s="74"/>
      <c r="V16" s="74"/>
      <c r="W16" s="75"/>
    </row>
    <row r="17" spans="1:23" ht="63.75" outlineLevel="2" x14ac:dyDescent="0.2">
      <c r="A17" s="265"/>
      <c r="B17" s="266"/>
      <c r="C17" s="266"/>
      <c r="D17" s="266"/>
      <c r="E17" s="79" t="s">
        <v>293</v>
      </c>
      <c r="F17" s="79" t="s">
        <v>294</v>
      </c>
      <c r="G17" s="74">
        <v>1159112</v>
      </c>
      <c r="H17" s="82"/>
      <c r="I17" s="82"/>
      <c r="J17" s="82"/>
      <c r="K17" s="82">
        <v>78301</v>
      </c>
      <c r="L17" s="82"/>
      <c r="M17" s="82"/>
      <c r="N17" s="82"/>
      <c r="O17" s="82"/>
      <c r="P17" s="82">
        <v>1080811</v>
      </c>
      <c r="Q17" s="82"/>
      <c r="R17" s="82"/>
      <c r="S17" s="82"/>
      <c r="T17" s="82"/>
      <c r="U17" s="82"/>
      <c r="V17" s="82"/>
      <c r="W17" s="83"/>
    </row>
    <row r="18" spans="1:23" outlineLevel="1" x14ac:dyDescent="0.2">
      <c r="A18" s="267"/>
      <c r="B18" s="264"/>
      <c r="C18" s="77" t="s">
        <v>670</v>
      </c>
      <c r="D18" s="264" t="s">
        <v>671</v>
      </c>
      <c r="E18" s="264"/>
      <c r="F18" s="264"/>
      <c r="G18" s="74">
        <v>930000</v>
      </c>
      <c r="H18" s="74"/>
      <c r="I18" s="74"/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75">
        <v>930000</v>
      </c>
    </row>
    <row r="19" spans="1:23" ht="51" outlineLevel="2" x14ac:dyDescent="0.2">
      <c r="A19" s="265"/>
      <c r="B19" s="266"/>
      <c r="C19" s="266"/>
      <c r="D19" s="266"/>
      <c r="E19" s="79" t="s">
        <v>297</v>
      </c>
      <c r="F19" s="79" t="s">
        <v>298</v>
      </c>
      <c r="G19" s="74">
        <v>930000</v>
      </c>
      <c r="H19" s="82"/>
      <c r="I19" s="82"/>
      <c r="J19" s="82"/>
      <c r="K19" s="82"/>
      <c r="L19" s="82"/>
      <c r="M19" s="82"/>
      <c r="N19" s="82"/>
      <c r="O19" s="82"/>
      <c r="P19" s="82"/>
      <c r="Q19" s="82"/>
      <c r="R19" s="82"/>
      <c r="S19" s="82"/>
      <c r="T19" s="82"/>
      <c r="U19" s="82"/>
      <c r="V19" s="82"/>
      <c r="W19" s="83">
        <v>930000</v>
      </c>
    </row>
    <row r="20" spans="1:23" x14ac:dyDescent="0.2">
      <c r="A20" s="76" t="s">
        <v>300</v>
      </c>
      <c r="B20" s="264" t="s">
        <v>301</v>
      </c>
      <c r="C20" s="264"/>
      <c r="D20" s="264"/>
      <c r="E20" s="264"/>
      <c r="F20" s="264"/>
      <c r="G20" s="74">
        <v>1105236</v>
      </c>
      <c r="H20" s="74">
        <v>595236</v>
      </c>
      <c r="I20" s="74">
        <v>208860</v>
      </c>
      <c r="J20" s="74">
        <v>100</v>
      </c>
      <c r="K20" s="74">
        <v>153100</v>
      </c>
      <c r="L20" s="74">
        <v>69050</v>
      </c>
      <c r="M20" s="74">
        <v>500</v>
      </c>
      <c r="N20" s="74">
        <v>1000</v>
      </c>
      <c r="O20" s="74">
        <v>50000</v>
      </c>
      <c r="P20" s="74"/>
      <c r="Q20" s="74"/>
      <c r="R20" s="74">
        <v>19390</v>
      </c>
      <c r="S20" s="74"/>
      <c r="T20" s="74"/>
      <c r="U20" s="74">
        <v>8000</v>
      </c>
      <c r="V20" s="74"/>
      <c r="W20" s="75"/>
    </row>
    <row r="21" spans="1:23" outlineLevel="1" x14ac:dyDescent="0.2">
      <c r="A21" s="265"/>
      <c r="B21" s="266"/>
      <c r="C21" s="79" t="s">
        <v>302</v>
      </c>
      <c r="D21" s="266" t="s">
        <v>672</v>
      </c>
      <c r="E21" s="266"/>
      <c r="F21" s="266"/>
      <c r="G21" s="74">
        <v>50000</v>
      </c>
      <c r="H21" s="74"/>
      <c r="I21" s="74"/>
      <c r="J21" s="74"/>
      <c r="K21" s="74"/>
      <c r="L21" s="74"/>
      <c r="M21" s="74"/>
      <c r="N21" s="74"/>
      <c r="O21" s="74">
        <v>50000</v>
      </c>
      <c r="P21" s="74"/>
      <c r="Q21" s="74"/>
      <c r="R21" s="74"/>
      <c r="S21" s="74"/>
      <c r="T21" s="74"/>
      <c r="U21" s="74"/>
      <c r="V21" s="74"/>
      <c r="W21" s="75"/>
    </row>
    <row r="22" spans="1:23" ht="63.75" outlineLevel="2" x14ac:dyDescent="0.2">
      <c r="A22" s="267"/>
      <c r="B22" s="264"/>
      <c r="C22" s="264"/>
      <c r="D22" s="264"/>
      <c r="E22" s="77" t="s">
        <v>236</v>
      </c>
      <c r="F22" s="77" t="s">
        <v>673</v>
      </c>
      <c r="G22" s="74">
        <v>50000</v>
      </c>
      <c r="H22" s="80"/>
      <c r="I22" s="80"/>
      <c r="J22" s="80"/>
      <c r="K22" s="80"/>
      <c r="L22" s="80"/>
      <c r="M22" s="80"/>
      <c r="N22" s="80"/>
      <c r="O22" s="80">
        <v>50000</v>
      </c>
      <c r="P22" s="80"/>
      <c r="Q22" s="80"/>
      <c r="R22" s="80"/>
      <c r="S22" s="80"/>
      <c r="T22" s="80"/>
      <c r="U22" s="80"/>
      <c r="V22" s="80"/>
      <c r="W22" s="81"/>
    </row>
    <row r="23" spans="1:23" outlineLevel="1" x14ac:dyDescent="0.2">
      <c r="A23" s="265"/>
      <c r="B23" s="266"/>
      <c r="C23" s="79" t="s">
        <v>306</v>
      </c>
      <c r="D23" s="266" t="s">
        <v>307</v>
      </c>
      <c r="E23" s="266"/>
      <c r="F23" s="266"/>
      <c r="G23" s="74">
        <v>1055236</v>
      </c>
      <c r="H23" s="74">
        <v>595236</v>
      </c>
      <c r="I23" s="74">
        <v>208860</v>
      </c>
      <c r="J23" s="74">
        <v>100</v>
      </c>
      <c r="K23" s="74">
        <v>153100</v>
      </c>
      <c r="L23" s="74">
        <v>69050</v>
      </c>
      <c r="M23" s="74">
        <v>500</v>
      </c>
      <c r="N23" s="74">
        <v>1000</v>
      </c>
      <c r="O23" s="74"/>
      <c r="P23" s="74"/>
      <c r="Q23" s="74"/>
      <c r="R23" s="74">
        <v>19390</v>
      </c>
      <c r="S23" s="74"/>
      <c r="T23" s="74"/>
      <c r="U23" s="74">
        <v>8000</v>
      </c>
      <c r="V23" s="74"/>
      <c r="W23" s="75"/>
    </row>
    <row r="24" spans="1:23" ht="25.5" outlineLevel="2" x14ac:dyDescent="0.2">
      <c r="A24" s="267"/>
      <c r="B24" s="264"/>
      <c r="C24" s="264"/>
      <c r="D24" s="264"/>
      <c r="E24" s="77" t="s">
        <v>308</v>
      </c>
      <c r="F24" s="77" t="s">
        <v>309</v>
      </c>
      <c r="G24" s="74">
        <v>1055236</v>
      </c>
      <c r="H24" s="80">
        <v>595236</v>
      </c>
      <c r="I24" s="80">
        <v>208860</v>
      </c>
      <c r="J24" s="80">
        <v>100</v>
      </c>
      <c r="K24" s="80">
        <v>153100</v>
      </c>
      <c r="L24" s="80">
        <v>69050</v>
      </c>
      <c r="M24" s="80">
        <v>500</v>
      </c>
      <c r="N24" s="80">
        <v>1000</v>
      </c>
      <c r="O24" s="80"/>
      <c r="P24" s="80"/>
      <c r="Q24" s="80"/>
      <c r="R24" s="80">
        <v>19390</v>
      </c>
      <c r="S24" s="80"/>
      <c r="T24" s="80"/>
      <c r="U24" s="80">
        <v>8000</v>
      </c>
      <c r="V24" s="80"/>
      <c r="W24" s="81"/>
    </row>
    <row r="25" spans="1:23" x14ac:dyDescent="0.2">
      <c r="A25" s="78" t="s">
        <v>310</v>
      </c>
      <c r="B25" s="266" t="s">
        <v>311</v>
      </c>
      <c r="C25" s="266"/>
      <c r="D25" s="266"/>
      <c r="E25" s="266"/>
      <c r="F25" s="266"/>
      <c r="G25" s="74">
        <v>8727771</v>
      </c>
      <c r="H25" s="74">
        <v>831380</v>
      </c>
      <c r="I25" s="74">
        <v>230697</v>
      </c>
      <c r="J25" s="74">
        <v>2050</v>
      </c>
      <c r="K25" s="74">
        <v>2263897</v>
      </c>
      <c r="L25" s="74">
        <v>154901</v>
      </c>
      <c r="M25" s="74"/>
      <c r="N25" s="74">
        <v>114906</v>
      </c>
      <c r="O25" s="74">
        <v>52347</v>
      </c>
      <c r="P25" s="74"/>
      <c r="Q25" s="74">
        <v>133320</v>
      </c>
      <c r="R25" s="74">
        <v>4936400</v>
      </c>
      <c r="S25" s="74"/>
      <c r="T25" s="74"/>
      <c r="U25" s="74"/>
      <c r="V25" s="74"/>
      <c r="W25" s="75">
        <v>7873</v>
      </c>
    </row>
    <row r="26" spans="1:23" outlineLevel="1" x14ac:dyDescent="0.2">
      <c r="A26" s="267"/>
      <c r="B26" s="264"/>
      <c r="C26" s="77" t="s">
        <v>674</v>
      </c>
      <c r="D26" s="264" t="s">
        <v>313</v>
      </c>
      <c r="E26" s="264"/>
      <c r="F26" s="264"/>
      <c r="G26" s="74">
        <v>109985</v>
      </c>
      <c r="H26" s="74">
        <v>65857</v>
      </c>
      <c r="I26" s="74">
        <v>7068</v>
      </c>
      <c r="J26" s="74"/>
      <c r="K26" s="74"/>
      <c r="L26" s="74"/>
      <c r="M26" s="74"/>
      <c r="N26" s="74"/>
      <c r="O26" s="74">
        <v>29187</v>
      </c>
      <c r="P26" s="74"/>
      <c r="Q26" s="74"/>
      <c r="R26" s="74"/>
      <c r="S26" s="74"/>
      <c r="T26" s="74"/>
      <c r="U26" s="74"/>
      <c r="V26" s="74"/>
      <c r="W26" s="75">
        <v>7873</v>
      </c>
    </row>
    <row r="27" spans="1:23" ht="76.5" outlineLevel="2" x14ac:dyDescent="0.2">
      <c r="A27" s="265"/>
      <c r="B27" s="266"/>
      <c r="C27" s="266"/>
      <c r="D27" s="266"/>
      <c r="E27" s="79" t="s">
        <v>157</v>
      </c>
      <c r="F27" s="79" t="s">
        <v>314</v>
      </c>
      <c r="G27" s="74">
        <v>109985</v>
      </c>
      <c r="H27" s="82">
        <v>65857</v>
      </c>
      <c r="I27" s="82">
        <v>7068</v>
      </c>
      <c r="J27" s="82"/>
      <c r="K27" s="82"/>
      <c r="L27" s="82"/>
      <c r="M27" s="82"/>
      <c r="N27" s="82"/>
      <c r="O27" s="82">
        <v>29187</v>
      </c>
      <c r="P27" s="82"/>
      <c r="Q27" s="82"/>
      <c r="R27" s="82"/>
      <c r="S27" s="82"/>
      <c r="T27" s="82"/>
      <c r="U27" s="82"/>
      <c r="V27" s="82"/>
      <c r="W27" s="83">
        <v>7873</v>
      </c>
    </row>
    <row r="28" spans="1:23" outlineLevel="1" x14ac:dyDescent="0.2">
      <c r="A28" s="267"/>
      <c r="B28" s="264"/>
      <c r="C28" s="77" t="s">
        <v>675</v>
      </c>
      <c r="D28" s="264" t="s">
        <v>316</v>
      </c>
      <c r="E28" s="264"/>
      <c r="F28" s="264"/>
      <c r="G28" s="74">
        <v>684280</v>
      </c>
      <c r="H28" s="74">
        <v>403639</v>
      </c>
      <c r="I28" s="74">
        <v>117587</v>
      </c>
      <c r="J28" s="74"/>
      <c r="K28" s="74">
        <v>18683</v>
      </c>
      <c r="L28" s="74">
        <v>5051</v>
      </c>
      <c r="M28" s="74"/>
      <c r="N28" s="74">
        <v>6000</v>
      </c>
      <c r="O28" s="74"/>
      <c r="P28" s="74"/>
      <c r="Q28" s="74">
        <v>133320</v>
      </c>
      <c r="R28" s="74"/>
      <c r="S28" s="74"/>
      <c r="T28" s="74"/>
      <c r="U28" s="74"/>
      <c r="V28" s="74"/>
      <c r="W28" s="75"/>
    </row>
    <row r="29" spans="1:23" ht="38.25" outlineLevel="2" x14ac:dyDescent="0.2">
      <c r="A29" s="265"/>
      <c r="B29" s="266"/>
      <c r="C29" s="266"/>
      <c r="D29" s="266"/>
      <c r="E29" s="79" t="s">
        <v>317</v>
      </c>
      <c r="F29" s="79" t="s">
        <v>676</v>
      </c>
      <c r="G29" s="74">
        <v>684280</v>
      </c>
      <c r="H29" s="82">
        <v>403639</v>
      </c>
      <c r="I29" s="82">
        <v>117587</v>
      </c>
      <c r="J29" s="82"/>
      <c r="K29" s="82">
        <v>18683</v>
      </c>
      <c r="L29" s="82">
        <v>5051</v>
      </c>
      <c r="M29" s="82"/>
      <c r="N29" s="82">
        <v>6000</v>
      </c>
      <c r="O29" s="82"/>
      <c r="P29" s="82"/>
      <c r="Q29" s="82">
        <v>133320</v>
      </c>
      <c r="R29" s="82"/>
      <c r="S29" s="82"/>
      <c r="T29" s="82"/>
      <c r="U29" s="82"/>
      <c r="V29" s="82"/>
      <c r="W29" s="83"/>
    </row>
    <row r="30" spans="1:23" outlineLevel="1" x14ac:dyDescent="0.2">
      <c r="A30" s="267"/>
      <c r="B30" s="264"/>
      <c r="C30" s="77" t="s">
        <v>677</v>
      </c>
      <c r="D30" s="264" t="s">
        <v>678</v>
      </c>
      <c r="E30" s="264"/>
      <c r="F30" s="264"/>
      <c r="G30" s="74">
        <v>6803747</v>
      </c>
      <c r="H30" s="74">
        <v>124403</v>
      </c>
      <c r="I30" s="74">
        <v>37990</v>
      </c>
      <c r="J30" s="74">
        <v>50</v>
      </c>
      <c r="K30" s="74">
        <v>1925012</v>
      </c>
      <c r="L30" s="74">
        <v>58946</v>
      </c>
      <c r="M30" s="74"/>
      <c r="N30" s="74"/>
      <c r="O30" s="74"/>
      <c r="P30" s="74"/>
      <c r="Q30" s="74"/>
      <c r="R30" s="74">
        <v>4657346</v>
      </c>
      <c r="S30" s="74"/>
      <c r="T30" s="74"/>
      <c r="U30" s="74"/>
      <c r="V30" s="74"/>
      <c r="W30" s="75"/>
    </row>
    <row r="31" spans="1:23" ht="25.5" outlineLevel="2" x14ac:dyDescent="0.2">
      <c r="A31" s="265"/>
      <c r="B31" s="266"/>
      <c r="C31" s="266"/>
      <c r="D31" s="266"/>
      <c r="E31" s="79" t="s">
        <v>321</v>
      </c>
      <c r="F31" s="79" t="s">
        <v>322</v>
      </c>
      <c r="G31" s="74">
        <v>6803747</v>
      </c>
      <c r="H31" s="82">
        <v>124403</v>
      </c>
      <c r="I31" s="82">
        <v>37990</v>
      </c>
      <c r="J31" s="82">
        <v>50</v>
      </c>
      <c r="K31" s="82">
        <v>1925012</v>
      </c>
      <c r="L31" s="82">
        <v>58946</v>
      </c>
      <c r="M31" s="82"/>
      <c r="N31" s="82"/>
      <c r="O31" s="82"/>
      <c r="P31" s="82"/>
      <c r="Q31" s="82"/>
      <c r="R31" s="82">
        <v>4657346</v>
      </c>
      <c r="S31" s="82"/>
      <c r="T31" s="82"/>
      <c r="U31" s="82"/>
      <c r="V31" s="82"/>
      <c r="W31" s="83"/>
    </row>
    <row r="32" spans="1:23" outlineLevel="1" x14ac:dyDescent="0.2">
      <c r="A32" s="267"/>
      <c r="B32" s="264"/>
      <c r="C32" s="77" t="s">
        <v>679</v>
      </c>
      <c r="D32" s="264" t="s">
        <v>680</v>
      </c>
      <c r="E32" s="264"/>
      <c r="F32" s="264"/>
      <c r="G32" s="74">
        <v>1117759</v>
      </c>
      <c r="H32" s="74">
        <v>237481</v>
      </c>
      <c r="I32" s="74">
        <v>68052</v>
      </c>
      <c r="J32" s="74">
        <v>2000</v>
      </c>
      <c r="K32" s="74">
        <v>308702</v>
      </c>
      <c r="L32" s="74">
        <v>90604</v>
      </c>
      <c r="M32" s="74"/>
      <c r="N32" s="74">
        <v>108706</v>
      </c>
      <c r="O32" s="74">
        <v>23160</v>
      </c>
      <c r="P32" s="74"/>
      <c r="Q32" s="74"/>
      <c r="R32" s="74">
        <v>279054</v>
      </c>
      <c r="S32" s="74"/>
      <c r="T32" s="74"/>
      <c r="U32" s="74"/>
      <c r="V32" s="74"/>
      <c r="W32" s="75"/>
    </row>
    <row r="33" spans="1:23" ht="25.5" outlineLevel="2" x14ac:dyDescent="0.2">
      <c r="A33" s="265"/>
      <c r="B33" s="266"/>
      <c r="C33" s="266"/>
      <c r="D33" s="266"/>
      <c r="E33" s="79" t="s">
        <v>327</v>
      </c>
      <c r="F33" s="79" t="s">
        <v>328</v>
      </c>
      <c r="G33" s="74">
        <v>339235</v>
      </c>
      <c r="H33" s="82">
        <v>184363</v>
      </c>
      <c r="I33" s="82">
        <v>52018</v>
      </c>
      <c r="J33" s="82">
        <v>2000</v>
      </c>
      <c r="K33" s="82">
        <v>30249</v>
      </c>
      <c r="L33" s="82">
        <v>51945</v>
      </c>
      <c r="M33" s="82"/>
      <c r="N33" s="82">
        <v>2660</v>
      </c>
      <c r="O33" s="82">
        <v>16000</v>
      </c>
      <c r="P33" s="82"/>
      <c r="Q33" s="82"/>
      <c r="R33" s="82"/>
      <c r="S33" s="82"/>
      <c r="T33" s="82"/>
      <c r="U33" s="82"/>
      <c r="V33" s="82"/>
      <c r="W33" s="83"/>
    </row>
    <row r="34" spans="1:23" ht="38.25" outlineLevel="2" x14ac:dyDescent="0.2">
      <c r="A34" s="267"/>
      <c r="B34" s="264"/>
      <c r="C34" s="264"/>
      <c r="D34" s="264"/>
      <c r="E34" s="77" t="s">
        <v>329</v>
      </c>
      <c r="F34" s="77" t="s">
        <v>330</v>
      </c>
      <c r="G34" s="74">
        <v>24436</v>
      </c>
      <c r="H34" s="80"/>
      <c r="I34" s="80"/>
      <c r="J34" s="80"/>
      <c r="K34" s="80">
        <v>890</v>
      </c>
      <c r="L34" s="80">
        <v>1930</v>
      </c>
      <c r="M34" s="80"/>
      <c r="N34" s="80">
        <v>21616</v>
      </c>
      <c r="O34" s="80"/>
      <c r="P34" s="80"/>
      <c r="Q34" s="80"/>
      <c r="R34" s="80"/>
      <c r="S34" s="80"/>
      <c r="T34" s="80"/>
      <c r="U34" s="80"/>
      <c r="V34" s="80"/>
      <c r="W34" s="81"/>
    </row>
    <row r="35" spans="1:23" ht="63.75" outlineLevel="2" x14ac:dyDescent="0.2">
      <c r="A35" s="265"/>
      <c r="B35" s="266"/>
      <c r="C35" s="266"/>
      <c r="D35" s="266"/>
      <c r="E35" s="79" t="s">
        <v>681</v>
      </c>
      <c r="F35" s="79" t="s">
        <v>682</v>
      </c>
      <c r="G35" s="74">
        <v>86174</v>
      </c>
      <c r="H35" s="82"/>
      <c r="I35" s="82"/>
      <c r="J35" s="82"/>
      <c r="K35" s="82">
        <v>66369</v>
      </c>
      <c r="L35" s="82">
        <v>15200</v>
      </c>
      <c r="M35" s="82"/>
      <c r="N35" s="82">
        <v>2605</v>
      </c>
      <c r="O35" s="82"/>
      <c r="P35" s="82"/>
      <c r="Q35" s="82"/>
      <c r="R35" s="82">
        <v>2000</v>
      </c>
      <c r="S35" s="82"/>
      <c r="T35" s="82"/>
      <c r="U35" s="82"/>
      <c r="V35" s="82"/>
      <c r="W35" s="83"/>
    </row>
    <row r="36" spans="1:23" ht="51" outlineLevel="2" x14ac:dyDescent="0.2">
      <c r="A36" s="267"/>
      <c r="B36" s="264"/>
      <c r="C36" s="264"/>
      <c r="D36" s="264"/>
      <c r="E36" s="77" t="s">
        <v>683</v>
      </c>
      <c r="F36" s="77" t="s">
        <v>684</v>
      </c>
      <c r="G36" s="74">
        <v>219989</v>
      </c>
      <c r="H36" s="80"/>
      <c r="I36" s="80"/>
      <c r="J36" s="80"/>
      <c r="K36" s="80">
        <v>121199</v>
      </c>
      <c r="L36" s="80">
        <v>5790</v>
      </c>
      <c r="M36" s="80"/>
      <c r="N36" s="80">
        <v>21000</v>
      </c>
      <c r="O36" s="80"/>
      <c r="P36" s="80"/>
      <c r="Q36" s="80"/>
      <c r="R36" s="80">
        <v>72000</v>
      </c>
      <c r="S36" s="80"/>
      <c r="T36" s="80"/>
      <c r="U36" s="80"/>
      <c r="V36" s="80"/>
      <c r="W36" s="81"/>
    </row>
    <row r="37" spans="1:23" ht="38.25" outlineLevel="2" x14ac:dyDescent="0.2">
      <c r="A37" s="265"/>
      <c r="B37" s="266"/>
      <c r="C37" s="266"/>
      <c r="D37" s="266"/>
      <c r="E37" s="79" t="s">
        <v>337</v>
      </c>
      <c r="F37" s="79" t="s">
        <v>338</v>
      </c>
      <c r="G37" s="74">
        <v>58209</v>
      </c>
      <c r="H37" s="82">
        <v>3500</v>
      </c>
      <c r="I37" s="82">
        <v>826</v>
      </c>
      <c r="J37" s="82"/>
      <c r="K37" s="82">
        <v>36303</v>
      </c>
      <c r="L37" s="82">
        <v>2810</v>
      </c>
      <c r="M37" s="82"/>
      <c r="N37" s="82">
        <v>14770</v>
      </c>
      <c r="O37" s="82"/>
      <c r="P37" s="82"/>
      <c r="Q37" s="82"/>
      <c r="R37" s="82"/>
      <c r="S37" s="82"/>
      <c r="T37" s="82"/>
      <c r="U37" s="82"/>
      <c r="V37" s="82"/>
      <c r="W37" s="83"/>
    </row>
    <row r="38" spans="1:23" ht="25.5" outlineLevel="2" x14ac:dyDescent="0.2">
      <c r="A38" s="267"/>
      <c r="B38" s="264"/>
      <c r="C38" s="264"/>
      <c r="D38" s="264"/>
      <c r="E38" s="77" t="s">
        <v>339</v>
      </c>
      <c r="F38" s="77" t="s">
        <v>340</v>
      </c>
      <c r="G38" s="74">
        <v>17610</v>
      </c>
      <c r="H38" s="80"/>
      <c r="I38" s="80">
        <v>120</v>
      </c>
      <c r="J38" s="80"/>
      <c r="K38" s="80">
        <v>2870</v>
      </c>
      <c r="L38" s="80">
        <v>1600</v>
      </c>
      <c r="M38" s="80"/>
      <c r="N38" s="80">
        <v>13020</v>
      </c>
      <c r="O38" s="80"/>
      <c r="P38" s="80"/>
      <c r="Q38" s="80"/>
      <c r="R38" s="80"/>
      <c r="S38" s="80"/>
      <c r="T38" s="80"/>
      <c r="U38" s="80"/>
      <c r="V38" s="80"/>
      <c r="W38" s="81"/>
    </row>
    <row r="39" spans="1:23" ht="51" outlineLevel="2" x14ac:dyDescent="0.2">
      <c r="A39" s="265"/>
      <c r="B39" s="266"/>
      <c r="C39" s="266"/>
      <c r="D39" s="266"/>
      <c r="E39" s="79" t="s">
        <v>685</v>
      </c>
      <c r="F39" s="79" t="s">
        <v>686</v>
      </c>
      <c r="G39" s="74">
        <v>91685</v>
      </c>
      <c r="H39" s="82"/>
      <c r="I39" s="82"/>
      <c r="J39" s="82"/>
      <c r="K39" s="82">
        <v>39850</v>
      </c>
      <c r="L39" s="82">
        <v>4500</v>
      </c>
      <c r="M39" s="82"/>
      <c r="N39" s="82">
        <v>31735</v>
      </c>
      <c r="O39" s="82"/>
      <c r="P39" s="82"/>
      <c r="Q39" s="82"/>
      <c r="R39" s="82">
        <v>15600</v>
      </c>
      <c r="S39" s="82"/>
      <c r="T39" s="82"/>
      <c r="U39" s="82"/>
      <c r="V39" s="82"/>
      <c r="W39" s="83"/>
    </row>
    <row r="40" spans="1:23" ht="25.5" outlineLevel="2" x14ac:dyDescent="0.2">
      <c r="A40" s="267"/>
      <c r="B40" s="264"/>
      <c r="C40" s="264"/>
      <c r="D40" s="264"/>
      <c r="E40" s="77" t="s">
        <v>341</v>
      </c>
      <c r="F40" s="77" t="s">
        <v>342</v>
      </c>
      <c r="G40" s="74">
        <v>84807</v>
      </c>
      <c r="H40" s="80">
        <v>49618</v>
      </c>
      <c r="I40" s="80">
        <v>15088</v>
      </c>
      <c r="J40" s="80"/>
      <c r="K40" s="80">
        <v>10972</v>
      </c>
      <c r="L40" s="80">
        <v>6829</v>
      </c>
      <c r="M40" s="80"/>
      <c r="N40" s="80">
        <v>1300</v>
      </c>
      <c r="O40" s="80"/>
      <c r="P40" s="80"/>
      <c r="Q40" s="80"/>
      <c r="R40" s="80">
        <v>1000</v>
      </c>
      <c r="S40" s="80"/>
      <c r="T40" s="80"/>
      <c r="U40" s="80"/>
      <c r="V40" s="80"/>
      <c r="W40" s="81"/>
    </row>
    <row r="41" spans="1:23" ht="38.25" outlineLevel="2" x14ac:dyDescent="0.2">
      <c r="A41" s="265"/>
      <c r="B41" s="266"/>
      <c r="C41" s="266"/>
      <c r="D41" s="266"/>
      <c r="E41" s="79" t="s">
        <v>687</v>
      </c>
      <c r="F41" s="79" t="s">
        <v>688</v>
      </c>
      <c r="G41" s="74">
        <v>188454</v>
      </c>
      <c r="H41" s="82"/>
      <c r="I41" s="82"/>
      <c r="J41" s="82"/>
      <c r="K41" s="82"/>
      <c r="L41" s="82"/>
      <c r="M41" s="82"/>
      <c r="N41" s="82"/>
      <c r="O41" s="82"/>
      <c r="P41" s="82"/>
      <c r="Q41" s="82"/>
      <c r="R41" s="82">
        <v>188454</v>
      </c>
      <c r="S41" s="82"/>
      <c r="T41" s="82"/>
      <c r="U41" s="82"/>
      <c r="V41" s="82"/>
      <c r="W41" s="83"/>
    </row>
    <row r="42" spans="1:23" ht="51" outlineLevel="2" x14ac:dyDescent="0.2">
      <c r="A42" s="267"/>
      <c r="B42" s="264"/>
      <c r="C42" s="264"/>
      <c r="D42" s="264"/>
      <c r="E42" s="77" t="s">
        <v>346</v>
      </c>
      <c r="F42" s="77" t="s">
        <v>347</v>
      </c>
      <c r="G42" s="74">
        <v>7160</v>
      </c>
      <c r="H42" s="80"/>
      <c r="I42" s="80"/>
      <c r="J42" s="80"/>
      <c r="K42" s="80"/>
      <c r="L42" s="80"/>
      <c r="M42" s="80"/>
      <c r="N42" s="80"/>
      <c r="O42" s="80">
        <v>7160</v>
      </c>
      <c r="P42" s="80"/>
      <c r="Q42" s="80"/>
      <c r="R42" s="80"/>
      <c r="S42" s="80"/>
      <c r="T42" s="80"/>
      <c r="U42" s="80"/>
      <c r="V42" s="80"/>
      <c r="W42" s="81"/>
    </row>
    <row r="43" spans="1:23" outlineLevel="1" x14ac:dyDescent="0.2">
      <c r="A43" s="265"/>
      <c r="B43" s="266"/>
      <c r="C43" s="79" t="s">
        <v>689</v>
      </c>
      <c r="D43" s="266" t="s">
        <v>690</v>
      </c>
      <c r="E43" s="266"/>
      <c r="F43" s="266"/>
      <c r="G43" s="74">
        <v>12000</v>
      </c>
      <c r="H43" s="74"/>
      <c r="I43" s="74"/>
      <c r="J43" s="74"/>
      <c r="K43" s="74">
        <v>11500</v>
      </c>
      <c r="L43" s="74">
        <v>300</v>
      </c>
      <c r="M43" s="74"/>
      <c r="N43" s="74">
        <v>200</v>
      </c>
      <c r="O43" s="74"/>
      <c r="P43" s="74"/>
      <c r="Q43" s="74"/>
      <c r="R43" s="74"/>
      <c r="S43" s="74"/>
      <c r="T43" s="74"/>
      <c r="U43" s="74"/>
      <c r="V43" s="74"/>
      <c r="W43" s="75"/>
    </row>
    <row r="44" spans="1:23" ht="38.25" outlineLevel="2" x14ac:dyDescent="0.2">
      <c r="A44" s="267"/>
      <c r="B44" s="264"/>
      <c r="C44" s="264"/>
      <c r="D44" s="264"/>
      <c r="E44" s="77" t="s">
        <v>351</v>
      </c>
      <c r="F44" s="77" t="s">
        <v>352</v>
      </c>
      <c r="G44" s="74">
        <v>12000</v>
      </c>
      <c r="H44" s="80"/>
      <c r="I44" s="80"/>
      <c r="J44" s="80"/>
      <c r="K44" s="80">
        <v>11500</v>
      </c>
      <c r="L44" s="80">
        <v>300</v>
      </c>
      <c r="M44" s="80"/>
      <c r="N44" s="80">
        <v>200</v>
      </c>
      <c r="O44" s="80"/>
      <c r="P44" s="80"/>
      <c r="Q44" s="80"/>
      <c r="R44" s="80"/>
      <c r="S44" s="80"/>
      <c r="T44" s="80"/>
      <c r="U44" s="80"/>
      <c r="V44" s="80"/>
      <c r="W44" s="81"/>
    </row>
    <row r="45" spans="1:23" x14ac:dyDescent="0.2">
      <c r="A45" s="78" t="s">
        <v>353</v>
      </c>
      <c r="B45" s="266" t="s">
        <v>354</v>
      </c>
      <c r="C45" s="266"/>
      <c r="D45" s="266"/>
      <c r="E45" s="266"/>
      <c r="F45" s="266"/>
      <c r="G45" s="74">
        <v>266980</v>
      </c>
      <c r="H45" s="74"/>
      <c r="I45" s="74"/>
      <c r="J45" s="74"/>
      <c r="K45" s="74">
        <v>235650</v>
      </c>
      <c r="L45" s="74"/>
      <c r="M45" s="74"/>
      <c r="N45" s="74">
        <v>1030</v>
      </c>
      <c r="O45" s="74">
        <v>30300</v>
      </c>
      <c r="P45" s="74"/>
      <c r="Q45" s="74"/>
      <c r="R45" s="74"/>
      <c r="S45" s="74"/>
      <c r="T45" s="74"/>
      <c r="U45" s="74"/>
      <c r="V45" s="74"/>
      <c r="W45" s="75"/>
    </row>
    <row r="46" spans="1:23" outlineLevel="1" x14ac:dyDescent="0.2">
      <c r="A46" s="267"/>
      <c r="B46" s="264"/>
      <c r="C46" s="77" t="s">
        <v>355</v>
      </c>
      <c r="D46" s="264" t="s">
        <v>356</v>
      </c>
      <c r="E46" s="264"/>
      <c r="F46" s="264"/>
      <c r="G46" s="74">
        <v>115085</v>
      </c>
      <c r="H46" s="74"/>
      <c r="I46" s="74"/>
      <c r="J46" s="74"/>
      <c r="K46" s="74">
        <v>115055</v>
      </c>
      <c r="L46" s="74"/>
      <c r="M46" s="74"/>
      <c r="N46" s="74">
        <v>30</v>
      </c>
      <c r="O46" s="74"/>
      <c r="P46" s="74"/>
      <c r="Q46" s="74"/>
      <c r="R46" s="74"/>
      <c r="S46" s="74"/>
      <c r="T46" s="74"/>
      <c r="U46" s="74"/>
      <c r="V46" s="74"/>
      <c r="W46" s="75"/>
    </row>
    <row r="47" spans="1:23" ht="38.25" outlineLevel="2" x14ac:dyDescent="0.2">
      <c r="A47" s="265"/>
      <c r="B47" s="266"/>
      <c r="C47" s="266"/>
      <c r="D47" s="266"/>
      <c r="E47" s="79" t="s">
        <v>357</v>
      </c>
      <c r="F47" s="79" t="s">
        <v>356</v>
      </c>
      <c r="G47" s="74">
        <v>50885</v>
      </c>
      <c r="H47" s="82"/>
      <c r="I47" s="82"/>
      <c r="J47" s="82"/>
      <c r="K47" s="82">
        <v>50885</v>
      </c>
      <c r="L47" s="82"/>
      <c r="M47" s="82"/>
      <c r="N47" s="82"/>
      <c r="O47" s="82"/>
      <c r="P47" s="82"/>
      <c r="Q47" s="82"/>
      <c r="R47" s="82"/>
      <c r="S47" s="82"/>
      <c r="T47" s="82"/>
      <c r="U47" s="82"/>
      <c r="V47" s="82"/>
      <c r="W47" s="83"/>
    </row>
    <row r="48" spans="1:23" ht="63.75" outlineLevel="2" x14ac:dyDescent="0.2">
      <c r="A48" s="267"/>
      <c r="B48" s="264"/>
      <c r="C48" s="264"/>
      <c r="D48" s="264"/>
      <c r="E48" s="77" t="s">
        <v>691</v>
      </c>
      <c r="F48" s="77" t="s">
        <v>358</v>
      </c>
      <c r="G48" s="74">
        <v>64200</v>
      </c>
      <c r="H48" s="80"/>
      <c r="I48" s="80"/>
      <c r="J48" s="80"/>
      <c r="K48" s="80">
        <v>64170</v>
      </c>
      <c r="L48" s="80"/>
      <c r="M48" s="80"/>
      <c r="N48" s="80">
        <v>30</v>
      </c>
      <c r="O48" s="80"/>
      <c r="P48" s="80"/>
      <c r="Q48" s="80"/>
      <c r="R48" s="80"/>
      <c r="S48" s="80"/>
      <c r="T48" s="80"/>
      <c r="U48" s="80"/>
      <c r="V48" s="80"/>
      <c r="W48" s="81"/>
    </row>
    <row r="49" spans="1:23" outlineLevel="1" x14ac:dyDescent="0.2">
      <c r="A49" s="265"/>
      <c r="B49" s="266"/>
      <c r="C49" s="79" t="s">
        <v>359</v>
      </c>
      <c r="D49" s="266" t="s">
        <v>360</v>
      </c>
      <c r="E49" s="266"/>
      <c r="F49" s="266"/>
      <c r="G49" s="74">
        <v>147895</v>
      </c>
      <c r="H49" s="74"/>
      <c r="I49" s="74"/>
      <c r="J49" s="74"/>
      <c r="K49" s="74">
        <v>120595</v>
      </c>
      <c r="L49" s="74"/>
      <c r="M49" s="74"/>
      <c r="N49" s="74">
        <v>1000</v>
      </c>
      <c r="O49" s="74">
        <v>26300</v>
      </c>
      <c r="P49" s="74"/>
      <c r="Q49" s="74"/>
      <c r="R49" s="74"/>
      <c r="S49" s="74"/>
      <c r="T49" s="74"/>
      <c r="U49" s="74"/>
      <c r="V49" s="74"/>
      <c r="W49" s="75"/>
    </row>
    <row r="50" spans="1:23" ht="25.5" outlineLevel="2" x14ac:dyDescent="0.2">
      <c r="A50" s="267"/>
      <c r="B50" s="264"/>
      <c r="C50" s="264"/>
      <c r="D50" s="264"/>
      <c r="E50" s="77" t="s">
        <v>361</v>
      </c>
      <c r="F50" s="77" t="s">
        <v>362</v>
      </c>
      <c r="G50" s="74">
        <v>147895</v>
      </c>
      <c r="H50" s="80"/>
      <c r="I50" s="80"/>
      <c r="J50" s="80"/>
      <c r="K50" s="80">
        <v>120595</v>
      </c>
      <c r="L50" s="80"/>
      <c r="M50" s="80"/>
      <c r="N50" s="80">
        <v>1000</v>
      </c>
      <c r="O50" s="80">
        <v>26300</v>
      </c>
      <c r="P50" s="80"/>
      <c r="Q50" s="80"/>
      <c r="R50" s="80"/>
      <c r="S50" s="80"/>
      <c r="T50" s="80"/>
      <c r="U50" s="80"/>
      <c r="V50" s="80"/>
      <c r="W50" s="81"/>
    </row>
    <row r="51" spans="1:23" outlineLevel="1" x14ac:dyDescent="0.2">
      <c r="A51" s="265"/>
      <c r="B51" s="266"/>
      <c r="C51" s="79" t="s">
        <v>363</v>
      </c>
      <c r="D51" s="266" t="s">
        <v>364</v>
      </c>
      <c r="E51" s="266"/>
      <c r="F51" s="266"/>
      <c r="G51" s="74">
        <v>4000</v>
      </c>
      <c r="H51" s="74"/>
      <c r="I51" s="74"/>
      <c r="J51" s="74"/>
      <c r="K51" s="74"/>
      <c r="L51" s="74"/>
      <c r="M51" s="74"/>
      <c r="N51" s="74"/>
      <c r="O51" s="74">
        <v>4000</v>
      </c>
      <c r="P51" s="74"/>
      <c r="Q51" s="74"/>
      <c r="R51" s="74"/>
      <c r="S51" s="74"/>
      <c r="T51" s="74"/>
      <c r="U51" s="74"/>
      <c r="V51" s="74"/>
      <c r="W51" s="75"/>
    </row>
    <row r="52" spans="1:23" ht="51" outlineLevel="2" x14ac:dyDescent="0.2">
      <c r="A52" s="267"/>
      <c r="B52" s="264"/>
      <c r="C52" s="264"/>
      <c r="D52" s="264"/>
      <c r="E52" s="77" t="s">
        <v>365</v>
      </c>
      <c r="F52" s="77" t="s">
        <v>366</v>
      </c>
      <c r="G52" s="74">
        <v>4000</v>
      </c>
      <c r="H52" s="80"/>
      <c r="I52" s="80"/>
      <c r="J52" s="80"/>
      <c r="K52" s="80"/>
      <c r="L52" s="80"/>
      <c r="M52" s="80"/>
      <c r="N52" s="80"/>
      <c r="O52" s="80">
        <v>4000</v>
      </c>
      <c r="P52" s="80"/>
      <c r="Q52" s="80"/>
      <c r="R52" s="80"/>
      <c r="S52" s="80"/>
      <c r="T52" s="80"/>
      <c r="U52" s="80"/>
      <c r="V52" s="80"/>
      <c r="W52" s="81"/>
    </row>
    <row r="53" spans="1:23" x14ac:dyDescent="0.2">
      <c r="A53" s="78" t="s">
        <v>367</v>
      </c>
      <c r="B53" s="266" t="s">
        <v>368</v>
      </c>
      <c r="C53" s="266"/>
      <c r="D53" s="266"/>
      <c r="E53" s="266"/>
      <c r="F53" s="266"/>
      <c r="G53" s="74">
        <v>7662772</v>
      </c>
      <c r="H53" s="74">
        <v>1628654</v>
      </c>
      <c r="I53" s="74">
        <v>441635</v>
      </c>
      <c r="J53" s="74">
        <v>26046</v>
      </c>
      <c r="K53" s="74">
        <v>3275559</v>
      </c>
      <c r="L53" s="74">
        <v>200307</v>
      </c>
      <c r="M53" s="74"/>
      <c r="N53" s="74">
        <v>52321</v>
      </c>
      <c r="O53" s="74">
        <v>201502</v>
      </c>
      <c r="P53" s="74"/>
      <c r="Q53" s="74">
        <v>1000</v>
      </c>
      <c r="R53" s="74">
        <v>1835748</v>
      </c>
      <c r="S53" s="74"/>
      <c r="T53" s="74"/>
      <c r="U53" s="74"/>
      <c r="V53" s="74"/>
      <c r="W53" s="75"/>
    </row>
    <row r="54" spans="1:23" outlineLevel="1" x14ac:dyDescent="0.2">
      <c r="A54" s="267"/>
      <c r="B54" s="264"/>
      <c r="C54" s="77" t="s">
        <v>369</v>
      </c>
      <c r="D54" s="264" t="s">
        <v>370</v>
      </c>
      <c r="E54" s="264"/>
      <c r="F54" s="264"/>
      <c r="G54" s="74">
        <v>6653384</v>
      </c>
      <c r="H54" s="74">
        <v>1443064</v>
      </c>
      <c r="I54" s="74">
        <v>388016</v>
      </c>
      <c r="J54" s="74">
        <v>25526</v>
      </c>
      <c r="K54" s="74">
        <v>2767224</v>
      </c>
      <c r="L54" s="74">
        <v>174837</v>
      </c>
      <c r="M54" s="74"/>
      <c r="N54" s="74">
        <v>36382</v>
      </c>
      <c r="O54" s="74">
        <v>101502</v>
      </c>
      <c r="P54" s="74"/>
      <c r="Q54" s="74">
        <v>1000</v>
      </c>
      <c r="R54" s="74">
        <v>1715833</v>
      </c>
      <c r="S54" s="74"/>
      <c r="T54" s="74"/>
      <c r="U54" s="74"/>
      <c r="V54" s="74"/>
      <c r="W54" s="75"/>
    </row>
    <row r="55" spans="1:23" ht="38.25" outlineLevel="2" x14ac:dyDescent="0.2">
      <c r="A55" s="265"/>
      <c r="B55" s="266"/>
      <c r="C55" s="266"/>
      <c r="D55" s="266"/>
      <c r="E55" s="79" t="s">
        <v>371</v>
      </c>
      <c r="F55" s="79" t="s">
        <v>692</v>
      </c>
      <c r="G55" s="74">
        <v>2114334</v>
      </c>
      <c r="H55" s="82">
        <v>492702</v>
      </c>
      <c r="I55" s="82">
        <v>115432</v>
      </c>
      <c r="J55" s="82">
        <v>22740</v>
      </c>
      <c r="K55" s="82">
        <v>296679</v>
      </c>
      <c r="L55" s="82">
        <v>21038</v>
      </c>
      <c r="M55" s="82"/>
      <c r="N55" s="82">
        <v>7471</v>
      </c>
      <c r="O55" s="82">
        <v>101502</v>
      </c>
      <c r="P55" s="82"/>
      <c r="Q55" s="82"/>
      <c r="R55" s="82">
        <v>1056770</v>
      </c>
      <c r="S55" s="82"/>
      <c r="T55" s="82"/>
      <c r="U55" s="82"/>
      <c r="V55" s="82"/>
      <c r="W55" s="83"/>
    </row>
    <row r="56" spans="1:23" ht="63.75" outlineLevel="2" x14ac:dyDescent="0.2">
      <c r="A56" s="267"/>
      <c r="B56" s="264"/>
      <c r="C56" s="264"/>
      <c r="D56" s="264"/>
      <c r="E56" s="77" t="s">
        <v>693</v>
      </c>
      <c r="F56" s="77" t="s">
        <v>694</v>
      </c>
      <c r="G56" s="74">
        <v>792107</v>
      </c>
      <c r="H56" s="80">
        <v>298742</v>
      </c>
      <c r="I56" s="80">
        <v>83799</v>
      </c>
      <c r="J56" s="80">
        <v>2750</v>
      </c>
      <c r="K56" s="80">
        <v>164201</v>
      </c>
      <c r="L56" s="80">
        <v>6758</v>
      </c>
      <c r="M56" s="80"/>
      <c r="N56" s="80">
        <v>280</v>
      </c>
      <c r="O56" s="80"/>
      <c r="P56" s="80"/>
      <c r="Q56" s="80">
        <v>1000</v>
      </c>
      <c r="R56" s="80">
        <v>234577</v>
      </c>
      <c r="S56" s="80"/>
      <c r="T56" s="80"/>
      <c r="U56" s="80"/>
      <c r="V56" s="80"/>
      <c r="W56" s="81"/>
    </row>
    <row r="57" spans="1:23" ht="38.25" outlineLevel="2" x14ac:dyDescent="0.2">
      <c r="A57" s="265"/>
      <c r="B57" s="266"/>
      <c r="C57" s="266"/>
      <c r="D57" s="266"/>
      <c r="E57" s="79" t="s">
        <v>374</v>
      </c>
      <c r="F57" s="79" t="s">
        <v>375</v>
      </c>
      <c r="G57" s="74">
        <v>316040</v>
      </c>
      <c r="H57" s="82">
        <v>126138</v>
      </c>
      <c r="I57" s="82">
        <v>37294</v>
      </c>
      <c r="J57" s="82"/>
      <c r="K57" s="82">
        <v>110886</v>
      </c>
      <c r="L57" s="82">
        <v>10878</v>
      </c>
      <c r="M57" s="82"/>
      <c r="N57" s="82">
        <v>2733</v>
      </c>
      <c r="O57" s="82"/>
      <c r="P57" s="82"/>
      <c r="Q57" s="82"/>
      <c r="R57" s="82">
        <v>28111</v>
      </c>
      <c r="S57" s="82"/>
      <c r="T57" s="82"/>
      <c r="U57" s="82"/>
      <c r="V57" s="82"/>
      <c r="W57" s="83"/>
    </row>
    <row r="58" spans="1:23" ht="76.5" outlineLevel="2" x14ac:dyDescent="0.2">
      <c r="A58" s="267"/>
      <c r="B58" s="264"/>
      <c r="C58" s="264"/>
      <c r="D58" s="264"/>
      <c r="E58" s="77" t="s">
        <v>695</v>
      </c>
      <c r="F58" s="77" t="s">
        <v>380</v>
      </c>
      <c r="G58" s="74">
        <v>1728920</v>
      </c>
      <c r="H58" s="80">
        <v>227084</v>
      </c>
      <c r="I58" s="80">
        <v>64026</v>
      </c>
      <c r="J58" s="80"/>
      <c r="K58" s="80">
        <v>1222738</v>
      </c>
      <c r="L58" s="80">
        <v>57084</v>
      </c>
      <c r="M58" s="80"/>
      <c r="N58" s="80">
        <v>6170</v>
      </c>
      <c r="O58" s="80"/>
      <c r="P58" s="80"/>
      <c r="Q58" s="80"/>
      <c r="R58" s="80">
        <v>151818</v>
      </c>
      <c r="S58" s="80"/>
      <c r="T58" s="80"/>
      <c r="U58" s="80"/>
      <c r="V58" s="80"/>
      <c r="W58" s="81"/>
    </row>
    <row r="59" spans="1:23" ht="63.75" outlineLevel="2" x14ac:dyDescent="0.2">
      <c r="A59" s="265"/>
      <c r="B59" s="266"/>
      <c r="C59" s="266"/>
      <c r="D59" s="266"/>
      <c r="E59" s="79" t="s">
        <v>383</v>
      </c>
      <c r="F59" s="79" t="s">
        <v>384</v>
      </c>
      <c r="G59" s="74">
        <v>345242</v>
      </c>
      <c r="H59" s="82">
        <v>65716</v>
      </c>
      <c r="I59" s="82">
        <v>19039</v>
      </c>
      <c r="J59" s="82">
        <v>36</v>
      </c>
      <c r="K59" s="82">
        <v>177243</v>
      </c>
      <c r="L59" s="82">
        <v>19777</v>
      </c>
      <c r="M59" s="82"/>
      <c r="N59" s="82">
        <v>1919</v>
      </c>
      <c r="O59" s="82"/>
      <c r="P59" s="82"/>
      <c r="Q59" s="82"/>
      <c r="R59" s="82">
        <v>61512</v>
      </c>
      <c r="S59" s="82"/>
      <c r="T59" s="82"/>
      <c r="U59" s="82"/>
      <c r="V59" s="82"/>
      <c r="W59" s="83"/>
    </row>
    <row r="60" spans="1:23" ht="51" outlineLevel="2" x14ac:dyDescent="0.2">
      <c r="A60" s="267"/>
      <c r="B60" s="264"/>
      <c r="C60" s="264"/>
      <c r="D60" s="264"/>
      <c r="E60" s="77" t="s">
        <v>385</v>
      </c>
      <c r="F60" s="77" t="s">
        <v>696</v>
      </c>
      <c r="G60" s="74">
        <v>664032</v>
      </c>
      <c r="H60" s="80">
        <v>131268</v>
      </c>
      <c r="I60" s="80">
        <v>38950</v>
      </c>
      <c r="J60" s="80"/>
      <c r="K60" s="80">
        <v>348461</v>
      </c>
      <c r="L60" s="80">
        <v>41857</v>
      </c>
      <c r="M60" s="80"/>
      <c r="N60" s="80">
        <v>10896</v>
      </c>
      <c r="O60" s="80"/>
      <c r="P60" s="80"/>
      <c r="Q60" s="80"/>
      <c r="R60" s="80">
        <v>92600</v>
      </c>
      <c r="S60" s="80"/>
      <c r="T60" s="80"/>
      <c r="U60" s="80"/>
      <c r="V60" s="80"/>
      <c r="W60" s="81"/>
    </row>
    <row r="61" spans="1:23" ht="63.75" outlineLevel="2" x14ac:dyDescent="0.2">
      <c r="A61" s="265"/>
      <c r="B61" s="266"/>
      <c r="C61" s="266"/>
      <c r="D61" s="266"/>
      <c r="E61" s="79" t="s">
        <v>387</v>
      </c>
      <c r="F61" s="79" t="s">
        <v>697</v>
      </c>
      <c r="G61" s="74">
        <v>507037</v>
      </c>
      <c r="H61" s="82">
        <v>101414</v>
      </c>
      <c r="I61" s="82">
        <v>29476</v>
      </c>
      <c r="J61" s="82"/>
      <c r="K61" s="82">
        <v>266464</v>
      </c>
      <c r="L61" s="82">
        <v>17145</v>
      </c>
      <c r="M61" s="82"/>
      <c r="N61" s="82">
        <v>3273</v>
      </c>
      <c r="O61" s="82"/>
      <c r="P61" s="82"/>
      <c r="Q61" s="82"/>
      <c r="R61" s="82">
        <v>89265</v>
      </c>
      <c r="S61" s="82"/>
      <c r="T61" s="82"/>
      <c r="U61" s="82"/>
      <c r="V61" s="82"/>
      <c r="W61" s="83"/>
    </row>
    <row r="62" spans="1:23" ht="38.25" outlineLevel="2" x14ac:dyDescent="0.2">
      <c r="A62" s="267"/>
      <c r="B62" s="264"/>
      <c r="C62" s="264"/>
      <c r="D62" s="264"/>
      <c r="E62" s="77" t="s">
        <v>391</v>
      </c>
      <c r="F62" s="77" t="s">
        <v>392</v>
      </c>
      <c r="G62" s="74">
        <v>185672</v>
      </c>
      <c r="H62" s="80"/>
      <c r="I62" s="80"/>
      <c r="J62" s="80"/>
      <c r="K62" s="80">
        <v>180552</v>
      </c>
      <c r="L62" s="80">
        <v>300</v>
      </c>
      <c r="M62" s="80"/>
      <c r="N62" s="80">
        <v>3640</v>
      </c>
      <c r="O62" s="80"/>
      <c r="P62" s="80"/>
      <c r="Q62" s="80"/>
      <c r="R62" s="80">
        <v>1180</v>
      </c>
      <c r="S62" s="80"/>
      <c r="T62" s="80"/>
      <c r="U62" s="80"/>
      <c r="V62" s="80"/>
      <c r="W62" s="81"/>
    </row>
    <row r="63" spans="1:23" outlineLevel="1" x14ac:dyDescent="0.2">
      <c r="A63" s="265"/>
      <c r="B63" s="266"/>
      <c r="C63" s="79" t="s">
        <v>395</v>
      </c>
      <c r="D63" s="266" t="s">
        <v>396</v>
      </c>
      <c r="E63" s="266"/>
      <c r="F63" s="266"/>
      <c r="G63" s="74">
        <v>451604</v>
      </c>
      <c r="H63" s="74"/>
      <c r="I63" s="74"/>
      <c r="J63" s="74"/>
      <c r="K63" s="74">
        <v>361189</v>
      </c>
      <c r="L63" s="74"/>
      <c r="M63" s="74"/>
      <c r="N63" s="74">
        <v>500</v>
      </c>
      <c r="O63" s="74"/>
      <c r="P63" s="74"/>
      <c r="Q63" s="74"/>
      <c r="R63" s="74">
        <v>89915</v>
      </c>
      <c r="S63" s="74"/>
      <c r="T63" s="74"/>
      <c r="U63" s="74"/>
      <c r="V63" s="74"/>
      <c r="W63" s="75"/>
    </row>
    <row r="64" spans="1:23" ht="25.5" outlineLevel="2" x14ac:dyDescent="0.2">
      <c r="A64" s="267"/>
      <c r="B64" s="264"/>
      <c r="C64" s="264"/>
      <c r="D64" s="264"/>
      <c r="E64" s="77" t="s">
        <v>397</v>
      </c>
      <c r="F64" s="77" t="s">
        <v>396</v>
      </c>
      <c r="G64" s="74">
        <v>451604</v>
      </c>
      <c r="H64" s="80"/>
      <c r="I64" s="80"/>
      <c r="J64" s="80"/>
      <c r="K64" s="80">
        <v>361189</v>
      </c>
      <c r="L64" s="80"/>
      <c r="M64" s="80"/>
      <c r="N64" s="80">
        <v>500</v>
      </c>
      <c r="O64" s="80"/>
      <c r="P64" s="80"/>
      <c r="Q64" s="80"/>
      <c r="R64" s="80">
        <v>89915</v>
      </c>
      <c r="S64" s="80"/>
      <c r="T64" s="80"/>
      <c r="U64" s="80"/>
      <c r="V64" s="80"/>
      <c r="W64" s="81"/>
    </row>
    <row r="65" spans="1:23" outlineLevel="1" x14ac:dyDescent="0.2">
      <c r="A65" s="265"/>
      <c r="B65" s="266"/>
      <c r="C65" s="79" t="s">
        <v>398</v>
      </c>
      <c r="D65" s="266" t="s">
        <v>399</v>
      </c>
      <c r="E65" s="266"/>
      <c r="F65" s="266"/>
      <c r="G65" s="74">
        <v>557784</v>
      </c>
      <c r="H65" s="74">
        <v>185590</v>
      </c>
      <c r="I65" s="74">
        <v>53619</v>
      </c>
      <c r="J65" s="74">
        <v>520</v>
      </c>
      <c r="K65" s="74">
        <v>147146</v>
      </c>
      <c r="L65" s="74">
        <v>25470</v>
      </c>
      <c r="M65" s="74"/>
      <c r="N65" s="74">
        <v>15439</v>
      </c>
      <c r="O65" s="74">
        <v>100000</v>
      </c>
      <c r="P65" s="74"/>
      <c r="Q65" s="74"/>
      <c r="R65" s="74">
        <v>30000</v>
      </c>
      <c r="S65" s="74"/>
      <c r="T65" s="74"/>
      <c r="U65" s="74"/>
      <c r="V65" s="74"/>
      <c r="W65" s="75"/>
    </row>
    <row r="66" spans="1:23" ht="25.5" outlineLevel="2" x14ac:dyDescent="0.2">
      <c r="A66" s="267"/>
      <c r="B66" s="264"/>
      <c r="C66" s="264"/>
      <c r="D66" s="264"/>
      <c r="E66" s="77" t="s">
        <v>400</v>
      </c>
      <c r="F66" s="77" t="s">
        <v>401</v>
      </c>
      <c r="G66" s="74">
        <v>35549</v>
      </c>
      <c r="H66" s="80">
        <v>17113</v>
      </c>
      <c r="I66" s="80">
        <v>4216</v>
      </c>
      <c r="J66" s="80"/>
      <c r="K66" s="80">
        <v>7315</v>
      </c>
      <c r="L66" s="80"/>
      <c r="M66" s="80"/>
      <c r="N66" s="80">
        <v>6905</v>
      </c>
      <c r="O66" s="80"/>
      <c r="P66" s="80"/>
      <c r="Q66" s="80"/>
      <c r="R66" s="80"/>
      <c r="S66" s="80"/>
      <c r="T66" s="80"/>
      <c r="U66" s="80"/>
      <c r="V66" s="80"/>
      <c r="W66" s="81"/>
    </row>
    <row r="67" spans="1:23" ht="38.25" outlineLevel="2" x14ac:dyDescent="0.2">
      <c r="A67" s="265"/>
      <c r="B67" s="266"/>
      <c r="C67" s="266"/>
      <c r="D67" s="266"/>
      <c r="E67" s="79" t="s">
        <v>402</v>
      </c>
      <c r="F67" s="79" t="s">
        <v>403</v>
      </c>
      <c r="G67" s="74">
        <v>226931</v>
      </c>
      <c r="H67" s="82">
        <v>103857</v>
      </c>
      <c r="I67" s="82">
        <v>30777</v>
      </c>
      <c r="J67" s="82"/>
      <c r="K67" s="82">
        <v>74863</v>
      </c>
      <c r="L67" s="82">
        <v>9450</v>
      </c>
      <c r="M67" s="82"/>
      <c r="N67" s="82">
        <v>7984</v>
      </c>
      <c r="O67" s="82"/>
      <c r="P67" s="82"/>
      <c r="Q67" s="82"/>
      <c r="R67" s="82"/>
      <c r="S67" s="82"/>
      <c r="T67" s="82"/>
      <c r="U67" s="82"/>
      <c r="V67" s="82"/>
      <c r="W67" s="83"/>
    </row>
    <row r="68" spans="1:23" ht="25.5" outlineLevel="2" x14ac:dyDescent="0.2">
      <c r="A68" s="267"/>
      <c r="B68" s="264"/>
      <c r="C68" s="264"/>
      <c r="D68" s="264"/>
      <c r="E68" s="77" t="s">
        <v>404</v>
      </c>
      <c r="F68" s="77" t="s">
        <v>405</v>
      </c>
      <c r="G68" s="74">
        <v>295304</v>
      </c>
      <c r="H68" s="80">
        <v>64620</v>
      </c>
      <c r="I68" s="80">
        <v>18626</v>
      </c>
      <c r="J68" s="80">
        <v>520</v>
      </c>
      <c r="K68" s="80">
        <v>64968</v>
      </c>
      <c r="L68" s="80">
        <v>16020</v>
      </c>
      <c r="M68" s="80"/>
      <c r="N68" s="80">
        <v>550</v>
      </c>
      <c r="O68" s="80">
        <v>100000</v>
      </c>
      <c r="P68" s="80"/>
      <c r="Q68" s="80"/>
      <c r="R68" s="80">
        <v>30000</v>
      </c>
      <c r="S68" s="80"/>
      <c r="T68" s="80"/>
      <c r="U68" s="80"/>
      <c r="V68" s="80"/>
      <c r="W68" s="81"/>
    </row>
    <row r="69" spans="1:23" x14ac:dyDescent="0.2">
      <c r="A69" s="78" t="s">
        <v>406</v>
      </c>
      <c r="B69" s="266" t="s">
        <v>407</v>
      </c>
      <c r="C69" s="266"/>
      <c r="D69" s="266"/>
      <c r="E69" s="266"/>
      <c r="F69" s="266"/>
      <c r="G69" s="74">
        <v>5170191</v>
      </c>
      <c r="H69" s="74">
        <v>1873953</v>
      </c>
      <c r="I69" s="74">
        <v>517955</v>
      </c>
      <c r="J69" s="74">
        <v>28500</v>
      </c>
      <c r="K69" s="74">
        <v>1398201</v>
      </c>
      <c r="L69" s="74">
        <v>270522</v>
      </c>
      <c r="M69" s="74">
        <v>15950</v>
      </c>
      <c r="N69" s="74">
        <v>42845</v>
      </c>
      <c r="O69" s="74">
        <v>704209</v>
      </c>
      <c r="P69" s="74"/>
      <c r="Q69" s="74"/>
      <c r="R69" s="74">
        <v>311523</v>
      </c>
      <c r="S69" s="74"/>
      <c r="T69" s="74"/>
      <c r="U69" s="74">
        <v>1000</v>
      </c>
      <c r="V69" s="74"/>
      <c r="W69" s="75">
        <v>5533</v>
      </c>
    </row>
    <row r="70" spans="1:23" outlineLevel="1" x14ac:dyDescent="0.2">
      <c r="A70" s="267"/>
      <c r="B70" s="264"/>
      <c r="C70" s="77" t="s">
        <v>408</v>
      </c>
      <c r="D70" s="264" t="s">
        <v>409</v>
      </c>
      <c r="E70" s="264"/>
      <c r="F70" s="264"/>
      <c r="G70" s="74">
        <v>831478</v>
      </c>
      <c r="H70" s="74">
        <v>68750</v>
      </c>
      <c r="I70" s="74">
        <v>18732</v>
      </c>
      <c r="J70" s="74">
        <v>2400</v>
      </c>
      <c r="K70" s="74">
        <v>117066</v>
      </c>
      <c r="L70" s="74">
        <v>34298</v>
      </c>
      <c r="M70" s="74"/>
      <c r="N70" s="74">
        <v>30022</v>
      </c>
      <c r="O70" s="74">
        <v>560210</v>
      </c>
      <c r="P70" s="74"/>
      <c r="Q70" s="74"/>
      <c r="R70" s="74"/>
      <c r="S70" s="74"/>
      <c r="T70" s="74"/>
      <c r="U70" s="74"/>
      <c r="V70" s="74"/>
      <c r="W70" s="75"/>
    </row>
    <row r="71" spans="1:23" ht="51" outlineLevel="2" x14ac:dyDescent="0.2">
      <c r="A71" s="265"/>
      <c r="B71" s="266"/>
      <c r="C71" s="266"/>
      <c r="D71" s="266"/>
      <c r="E71" s="79" t="s">
        <v>410</v>
      </c>
      <c r="F71" s="79" t="s">
        <v>411</v>
      </c>
      <c r="G71" s="74">
        <v>644341</v>
      </c>
      <c r="H71" s="82">
        <v>51656</v>
      </c>
      <c r="I71" s="82">
        <v>13578</v>
      </c>
      <c r="J71" s="82">
        <v>2400</v>
      </c>
      <c r="K71" s="82">
        <v>97364</v>
      </c>
      <c r="L71" s="82">
        <v>24698</v>
      </c>
      <c r="M71" s="82"/>
      <c r="N71" s="82">
        <v>29675</v>
      </c>
      <c r="O71" s="82">
        <v>424970</v>
      </c>
      <c r="P71" s="82"/>
      <c r="Q71" s="82"/>
      <c r="R71" s="82"/>
      <c r="S71" s="82"/>
      <c r="T71" s="82"/>
      <c r="U71" s="82"/>
      <c r="V71" s="82"/>
      <c r="W71" s="83"/>
    </row>
    <row r="72" spans="1:23" ht="51" outlineLevel="2" x14ac:dyDescent="0.2">
      <c r="A72" s="267"/>
      <c r="B72" s="264"/>
      <c r="C72" s="264"/>
      <c r="D72" s="264"/>
      <c r="E72" s="77" t="s">
        <v>412</v>
      </c>
      <c r="F72" s="77" t="s">
        <v>413</v>
      </c>
      <c r="G72" s="74">
        <v>135240</v>
      </c>
      <c r="H72" s="80"/>
      <c r="I72" s="80"/>
      <c r="J72" s="80"/>
      <c r="K72" s="80"/>
      <c r="L72" s="80"/>
      <c r="M72" s="80"/>
      <c r="N72" s="80"/>
      <c r="O72" s="80">
        <v>135240</v>
      </c>
      <c r="P72" s="80"/>
      <c r="Q72" s="80"/>
      <c r="R72" s="80"/>
      <c r="S72" s="80"/>
      <c r="T72" s="80"/>
      <c r="U72" s="80"/>
      <c r="V72" s="80"/>
      <c r="W72" s="81"/>
    </row>
    <row r="73" spans="1:23" ht="114.75" outlineLevel="2" x14ac:dyDescent="0.2">
      <c r="A73" s="265"/>
      <c r="B73" s="266"/>
      <c r="C73" s="266"/>
      <c r="D73" s="266"/>
      <c r="E73" s="79" t="s">
        <v>414</v>
      </c>
      <c r="F73" s="79" t="s">
        <v>415</v>
      </c>
      <c r="G73" s="74">
        <v>44997</v>
      </c>
      <c r="H73" s="82">
        <v>17094</v>
      </c>
      <c r="I73" s="82">
        <v>5154</v>
      </c>
      <c r="J73" s="82"/>
      <c r="K73" s="82">
        <v>17912</v>
      </c>
      <c r="L73" s="82">
        <v>4490</v>
      </c>
      <c r="M73" s="82"/>
      <c r="N73" s="82">
        <v>347</v>
      </c>
      <c r="O73" s="82"/>
      <c r="P73" s="82"/>
      <c r="Q73" s="82"/>
      <c r="R73" s="82"/>
      <c r="S73" s="82"/>
      <c r="T73" s="82"/>
      <c r="U73" s="82"/>
      <c r="V73" s="82"/>
      <c r="W73" s="83"/>
    </row>
    <row r="74" spans="1:23" ht="76.5" outlineLevel="2" x14ac:dyDescent="0.2">
      <c r="A74" s="267"/>
      <c r="B74" s="264"/>
      <c r="C74" s="264"/>
      <c r="D74" s="264"/>
      <c r="E74" s="77" t="s">
        <v>416</v>
      </c>
      <c r="F74" s="77" t="s">
        <v>417</v>
      </c>
      <c r="G74" s="74">
        <v>3700</v>
      </c>
      <c r="H74" s="80"/>
      <c r="I74" s="80"/>
      <c r="J74" s="80"/>
      <c r="K74" s="80">
        <v>500</v>
      </c>
      <c r="L74" s="80">
        <v>3200</v>
      </c>
      <c r="M74" s="80"/>
      <c r="N74" s="80"/>
      <c r="O74" s="80"/>
      <c r="P74" s="80"/>
      <c r="Q74" s="80"/>
      <c r="R74" s="80"/>
      <c r="S74" s="80"/>
      <c r="T74" s="80"/>
      <c r="U74" s="80"/>
      <c r="V74" s="80"/>
      <c r="W74" s="81"/>
    </row>
    <row r="75" spans="1:23" ht="63.75" outlineLevel="2" x14ac:dyDescent="0.2">
      <c r="A75" s="265"/>
      <c r="B75" s="266"/>
      <c r="C75" s="266"/>
      <c r="D75" s="266"/>
      <c r="E75" s="79" t="s">
        <v>418</v>
      </c>
      <c r="F75" s="79" t="s">
        <v>419</v>
      </c>
      <c r="G75" s="74">
        <v>3200</v>
      </c>
      <c r="H75" s="82"/>
      <c r="I75" s="82"/>
      <c r="J75" s="82"/>
      <c r="K75" s="82">
        <v>1290</v>
      </c>
      <c r="L75" s="82">
        <v>1910</v>
      </c>
      <c r="M75" s="82"/>
      <c r="N75" s="82"/>
      <c r="O75" s="82"/>
      <c r="P75" s="82"/>
      <c r="Q75" s="82"/>
      <c r="R75" s="82"/>
      <c r="S75" s="82"/>
      <c r="T75" s="82"/>
      <c r="U75" s="82"/>
      <c r="V75" s="82"/>
      <c r="W75" s="83"/>
    </row>
    <row r="76" spans="1:23" outlineLevel="1" x14ac:dyDescent="0.2">
      <c r="A76" s="267"/>
      <c r="B76" s="264"/>
      <c r="C76" s="77" t="s">
        <v>420</v>
      </c>
      <c r="D76" s="264" t="s">
        <v>421</v>
      </c>
      <c r="E76" s="264"/>
      <c r="F76" s="264"/>
      <c r="G76" s="74">
        <v>680480</v>
      </c>
      <c r="H76" s="74">
        <v>342731</v>
      </c>
      <c r="I76" s="74">
        <v>103018</v>
      </c>
      <c r="J76" s="74"/>
      <c r="K76" s="74">
        <v>125529</v>
      </c>
      <c r="L76" s="74">
        <v>19657</v>
      </c>
      <c r="M76" s="74">
        <v>15950</v>
      </c>
      <c r="N76" s="74">
        <v>172</v>
      </c>
      <c r="O76" s="74"/>
      <c r="P76" s="74"/>
      <c r="Q76" s="74"/>
      <c r="R76" s="74">
        <v>67890</v>
      </c>
      <c r="S76" s="74"/>
      <c r="T76" s="74"/>
      <c r="U76" s="74"/>
      <c r="V76" s="74"/>
      <c r="W76" s="75">
        <v>5533</v>
      </c>
    </row>
    <row r="77" spans="1:23" ht="38.25" outlineLevel="2" x14ac:dyDescent="0.2">
      <c r="A77" s="265"/>
      <c r="B77" s="266"/>
      <c r="C77" s="266"/>
      <c r="D77" s="266"/>
      <c r="E77" s="79" t="s">
        <v>422</v>
      </c>
      <c r="F77" s="79" t="s">
        <v>423</v>
      </c>
      <c r="G77" s="74">
        <v>292389</v>
      </c>
      <c r="H77" s="82">
        <v>157724</v>
      </c>
      <c r="I77" s="82">
        <v>47715</v>
      </c>
      <c r="J77" s="82"/>
      <c r="K77" s="82">
        <v>58695</v>
      </c>
      <c r="L77" s="82">
        <v>5383</v>
      </c>
      <c r="M77" s="82">
        <v>3000</v>
      </c>
      <c r="N77" s="82">
        <v>25</v>
      </c>
      <c r="O77" s="82"/>
      <c r="P77" s="82"/>
      <c r="Q77" s="82"/>
      <c r="R77" s="82">
        <v>14314</v>
      </c>
      <c r="S77" s="82"/>
      <c r="T77" s="82"/>
      <c r="U77" s="82"/>
      <c r="V77" s="82"/>
      <c r="W77" s="83">
        <v>5533</v>
      </c>
    </row>
    <row r="78" spans="1:23" ht="38.25" outlineLevel="2" x14ac:dyDescent="0.2">
      <c r="A78" s="267"/>
      <c r="B78" s="264"/>
      <c r="C78" s="264"/>
      <c r="D78" s="264"/>
      <c r="E78" s="77" t="s">
        <v>424</v>
      </c>
      <c r="F78" s="77" t="s">
        <v>425</v>
      </c>
      <c r="G78" s="74">
        <v>24620</v>
      </c>
      <c r="H78" s="80">
        <v>13904</v>
      </c>
      <c r="I78" s="80">
        <v>4035</v>
      </c>
      <c r="J78" s="80"/>
      <c r="K78" s="80">
        <v>2200</v>
      </c>
      <c r="L78" s="80">
        <v>1126</v>
      </c>
      <c r="M78" s="80">
        <v>850</v>
      </c>
      <c r="N78" s="80">
        <v>5</v>
      </c>
      <c r="O78" s="80"/>
      <c r="P78" s="80"/>
      <c r="Q78" s="80"/>
      <c r="R78" s="80">
        <v>2500</v>
      </c>
      <c r="S78" s="80"/>
      <c r="T78" s="80"/>
      <c r="U78" s="80"/>
      <c r="V78" s="80"/>
      <c r="W78" s="81"/>
    </row>
    <row r="79" spans="1:23" ht="51" outlineLevel="2" x14ac:dyDescent="0.2">
      <c r="A79" s="265"/>
      <c r="B79" s="266"/>
      <c r="C79" s="266"/>
      <c r="D79" s="266"/>
      <c r="E79" s="79" t="s">
        <v>426</v>
      </c>
      <c r="F79" s="79" t="s">
        <v>427</v>
      </c>
      <c r="G79" s="74">
        <v>52152</v>
      </c>
      <c r="H79" s="82">
        <v>25340</v>
      </c>
      <c r="I79" s="82">
        <v>7433</v>
      </c>
      <c r="J79" s="82"/>
      <c r="K79" s="82">
        <v>14716</v>
      </c>
      <c r="L79" s="82">
        <v>1768</v>
      </c>
      <c r="M79" s="82">
        <v>850</v>
      </c>
      <c r="N79" s="82">
        <v>45</v>
      </c>
      <c r="O79" s="82"/>
      <c r="P79" s="82"/>
      <c r="Q79" s="82"/>
      <c r="R79" s="82">
        <v>2000</v>
      </c>
      <c r="S79" s="82"/>
      <c r="T79" s="82"/>
      <c r="U79" s="82"/>
      <c r="V79" s="82"/>
      <c r="W79" s="83"/>
    </row>
    <row r="80" spans="1:23" ht="25.5" outlineLevel="2" x14ac:dyDescent="0.2">
      <c r="A80" s="267"/>
      <c r="B80" s="264"/>
      <c r="C80" s="264"/>
      <c r="D80" s="264"/>
      <c r="E80" s="77" t="s">
        <v>428</v>
      </c>
      <c r="F80" s="77" t="s">
        <v>429</v>
      </c>
      <c r="G80" s="74">
        <v>22273</v>
      </c>
      <c r="H80" s="80">
        <v>13384</v>
      </c>
      <c r="I80" s="80">
        <v>3892</v>
      </c>
      <c r="J80" s="80"/>
      <c r="K80" s="80">
        <v>1707</v>
      </c>
      <c r="L80" s="80">
        <v>190</v>
      </c>
      <c r="M80" s="80">
        <v>800</v>
      </c>
      <c r="N80" s="80"/>
      <c r="O80" s="80"/>
      <c r="P80" s="80"/>
      <c r="Q80" s="80"/>
      <c r="R80" s="80">
        <v>2300</v>
      </c>
      <c r="S80" s="80"/>
      <c r="T80" s="80"/>
      <c r="U80" s="80"/>
      <c r="V80" s="80"/>
      <c r="W80" s="81"/>
    </row>
    <row r="81" spans="1:23" ht="25.5" outlineLevel="2" x14ac:dyDescent="0.2">
      <c r="A81" s="265"/>
      <c r="B81" s="266"/>
      <c r="C81" s="266"/>
      <c r="D81" s="266"/>
      <c r="E81" s="79" t="s">
        <v>430</v>
      </c>
      <c r="F81" s="79" t="s">
        <v>431</v>
      </c>
      <c r="G81" s="74">
        <v>23982</v>
      </c>
      <c r="H81" s="82">
        <v>13188</v>
      </c>
      <c r="I81" s="82">
        <v>4302</v>
      </c>
      <c r="J81" s="82"/>
      <c r="K81" s="82">
        <v>1480</v>
      </c>
      <c r="L81" s="82">
        <v>1257</v>
      </c>
      <c r="M81" s="82">
        <v>950</v>
      </c>
      <c r="N81" s="82">
        <v>5</v>
      </c>
      <c r="O81" s="82"/>
      <c r="P81" s="82"/>
      <c r="Q81" s="82"/>
      <c r="R81" s="82">
        <v>2800</v>
      </c>
      <c r="S81" s="82"/>
      <c r="T81" s="82"/>
      <c r="U81" s="82"/>
      <c r="V81" s="82"/>
      <c r="W81" s="83"/>
    </row>
    <row r="82" spans="1:23" ht="25.5" outlineLevel="2" x14ac:dyDescent="0.2">
      <c r="A82" s="267"/>
      <c r="B82" s="264"/>
      <c r="C82" s="264"/>
      <c r="D82" s="264"/>
      <c r="E82" s="77" t="s">
        <v>432</v>
      </c>
      <c r="F82" s="77" t="s">
        <v>433</v>
      </c>
      <c r="G82" s="74">
        <v>58658</v>
      </c>
      <c r="H82" s="80">
        <v>27526</v>
      </c>
      <c r="I82" s="80">
        <v>8172</v>
      </c>
      <c r="J82" s="80"/>
      <c r="K82" s="80">
        <v>13919</v>
      </c>
      <c r="L82" s="80">
        <v>898</v>
      </c>
      <c r="M82" s="80">
        <v>2100</v>
      </c>
      <c r="N82" s="80">
        <v>43</v>
      </c>
      <c r="O82" s="80"/>
      <c r="P82" s="80"/>
      <c r="Q82" s="80"/>
      <c r="R82" s="80">
        <v>6000</v>
      </c>
      <c r="S82" s="80"/>
      <c r="T82" s="80"/>
      <c r="U82" s="80"/>
      <c r="V82" s="80"/>
      <c r="W82" s="81"/>
    </row>
    <row r="83" spans="1:23" ht="25.5" outlineLevel="2" x14ac:dyDescent="0.2">
      <c r="A83" s="265"/>
      <c r="B83" s="266"/>
      <c r="C83" s="266"/>
      <c r="D83" s="266"/>
      <c r="E83" s="79" t="s">
        <v>434</v>
      </c>
      <c r="F83" s="79" t="s">
        <v>435</v>
      </c>
      <c r="G83" s="74">
        <v>16968</v>
      </c>
      <c r="H83" s="82">
        <v>7800</v>
      </c>
      <c r="I83" s="82">
        <v>2492</v>
      </c>
      <c r="J83" s="82"/>
      <c r="K83" s="82">
        <v>3169</v>
      </c>
      <c r="L83" s="82">
        <v>1155</v>
      </c>
      <c r="M83" s="82">
        <v>850</v>
      </c>
      <c r="N83" s="82">
        <v>2</v>
      </c>
      <c r="O83" s="82"/>
      <c r="P83" s="82"/>
      <c r="Q83" s="82"/>
      <c r="R83" s="82">
        <v>1500</v>
      </c>
      <c r="S83" s="82"/>
      <c r="T83" s="82"/>
      <c r="U83" s="82"/>
      <c r="V83" s="82"/>
      <c r="W83" s="83"/>
    </row>
    <row r="84" spans="1:23" ht="25.5" outlineLevel="2" x14ac:dyDescent="0.2">
      <c r="A84" s="267"/>
      <c r="B84" s="264"/>
      <c r="C84" s="264"/>
      <c r="D84" s="264"/>
      <c r="E84" s="77" t="s">
        <v>436</v>
      </c>
      <c r="F84" s="77" t="s">
        <v>437</v>
      </c>
      <c r="G84" s="74">
        <v>65378</v>
      </c>
      <c r="H84" s="80">
        <v>34543</v>
      </c>
      <c r="I84" s="80">
        <v>10626</v>
      </c>
      <c r="J84" s="80"/>
      <c r="K84" s="80">
        <v>4409</v>
      </c>
      <c r="L84" s="80">
        <v>4165</v>
      </c>
      <c r="M84" s="80">
        <v>2000</v>
      </c>
      <c r="N84" s="80">
        <v>35</v>
      </c>
      <c r="O84" s="80"/>
      <c r="P84" s="80"/>
      <c r="Q84" s="80"/>
      <c r="R84" s="80">
        <v>9600</v>
      </c>
      <c r="S84" s="80"/>
      <c r="T84" s="80"/>
      <c r="U84" s="80"/>
      <c r="V84" s="80"/>
      <c r="W84" s="81"/>
    </row>
    <row r="85" spans="1:23" ht="38.25" outlineLevel="2" x14ac:dyDescent="0.2">
      <c r="A85" s="265"/>
      <c r="B85" s="266"/>
      <c r="C85" s="266"/>
      <c r="D85" s="266"/>
      <c r="E85" s="79" t="s">
        <v>438</v>
      </c>
      <c r="F85" s="79" t="s">
        <v>698</v>
      </c>
      <c r="G85" s="74">
        <v>30585</v>
      </c>
      <c r="H85" s="82">
        <v>15386</v>
      </c>
      <c r="I85" s="82">
        <v>4417</v>
      </c>
      <c r="J85" s="82"/>
      <c r="K85" s="82">
        <v>1334</v>
      </c>
      <c r="L85" s="82">
        <v>1240</v>
      </c>
      <c r="M85" s="82">
        <v>2200</v>
      </c>
      <c r="N85" s="82">
        <v>8</v>
      </c>
      <c r="O85" s="82"/>
      <c r="P85" s="82"/>
      <c r="Q85" s="82"/>
      <c r="R85" s="82">
        <v>6000</v>
      </c>
      <c r="S85" s="82"/>
      <c r="T85" s="82"/>
      <c r="U85" s="82"/>
      <c r="V85" s="82"/>
      <c r="W85" s="83"/>
    </row>
    <row r="86" spans="1:23" ht="38.25" outlineLevel="2" x14ac:dyDescent="0.2">
      <c r="A86" s="267"/>
      <c r="B86" s="264"/>
      <c r="C86" s="264"/>
      <c r="D86" s="264"/>
      <c r="E86" s="77" t="s">
        <v>440</v>
      </c>
      <c r="F86" s="77" t="s">
        <v>441</v>
      </c>
      <c r="G86" s="74">
        <v>72401</v>
      </c>
      <c r="H86" s="80">
        <v>23512</v>
      </c>
      <c r="I86" s="80">
        <v>6860</v>
      </c>
      <c r="J86" s="80"/>
      <c r="K86" s="80">
        <v>20361</v>
      </c>
      <c r="L86" s="80">
        <v>1290</v>
      </c>
      <c r="M86" s="80">
        <v>1500</v>
      </c>
      <c r="N86" s="80">
        <v>2</v>
      </c>
      <c r="O86" s="80"/>
      <c r="P86" s="80"/>
      <c r="Q86" s="80"/>
      <c r="R86" s="80">
        <v>18876</v>
      </c>
      <c r="S86" s="80"/>
      <c r="T86" s="80"/>
      <c r="U86" s="80"/>
      <c r="V86" s="80"/>
      <c r="W86" s="81"/>
    </row>
    <row r="87" spans="1:23" ht="25.5" outlineLevel="2" x14ac:dyDescent="0.2">
      <c r="A87" s="265"/>
      <c r="B87" s="266"/>
      <c r="C87" s="266"/>
      <c r="D87" s="266"/>
      <c r="E87" s="79" t="s">
        <v>442</v>
      </c>
      <c r="F87" s="79" t="s">
        <v>443</v>
      </c>
      <c r="G87" s="74">
        <v>21074</v>
      </c>
      <c r="H87" s="82">
        <v>10424</v>
      </c>
      <c r="I87" s="82">
        <v>3074</v>
      </c>
      <c r="J87" s="82"/>
      <c r="K87" s="82">
        <v>3539</v>
      </c>
      <c r="L87" s="82">
        <v>1185</v>
      </c>
      <c r="M87" s="82">
        <v>850</v>
      </c>
      <c r="N87" s="82">
        <v>2</v>
      </c>
      <c r="O87" s="82"/>
      <c r="P87" s="82"/>
      <c r="Q87" s="82"/>
      <c r="R87" s="82">
        <v>2000</v>
      </c>
      <c r="S87" s="82"/>
      <c r="T87" s="82"/>
      <c r="U87" s="82"/>
      <c r="V87" s="82"/>
      <c r="W87" s="83"/>
    </row>
    <row r="88" spans="1:23" outlineLevel="1" x14ac:dyDescent="0.2">
      <c r="A88" s="267"/>
      <c r="B88" s="264"/>
      <c r="C88" s="77" t="s">
        <v>444</v>
      </c>
      <c r="D88" s="264" t="s">
        <v>445</v>
      </c>
      <c r="E88" s="264"/>
      <c r="F88" s="264"/>
      <c r="G88" s="74">
        <v>3557734</v>
      </c>
      <c r="H88" s="74">
        <v>1462472</v>
      </c>
      <c r="I88" s="74">
        <v>396205</v>
      </c>
      <c r="J88" s="74">
        <v>26100</v>
      </c>
      <c r="K88" s="74">
        <v>1155106</v>
      </c>
      <c r="L88" s="74">
        <v>216567</v>
      </c>
      <c r="M88" s="74"/>
      <c r="N88" s="74">
        <v>12651</v>
      </c>
      <c r="O88" s="74">
        <v>45000</v>
      </c>
      <c r="P88" s="74"/>
      <c r="Q88" s="74"/>
      <c r="R88" s="74">
        <v>243633</v>
      </c>
      <c r="S88" s="74"/>
      <c r="T88" s="74"/>
      <c r="U88" s="74"/>
      <c r="V88" s="74"/>
      <c r="W88" s="75"/>
    </row>
    <row r="89" spans="1:23" ht="76.5" outlineLevel="2" x14ac:dyDescent="0.2">
      <c r="A89" s="265"/>
      <c r="B89" s="266"/>
      <c r="C89" s="266"/>
      <c r="D89" s="266"/>
      <c r="E89" s="79" t="s">
        <v>699</v>
      </c>
      <c r="F89" s="79" t="s">
        <v>700</v>
      </c>
      <c r="G89" s="74">
        <v>184491</v>
      </c>
      <c r="H89" s="82">
        <v>141668</v>
      </c>
      <c r="I89" s="82">
        <v>42493</v>
      </c>
      <c r="J89" s="82"/>
      <c r="K89" s="82"/>
      <c r="L89" s="82">
        <v>330</v>
      </c>
      <c r="M89" s="82"/>
      <c r="N89" s="82"/>
      <c r="O89" s="82"/>
      <c r="P89" s="82"/>
      <c r="Q89" s="82"/>
      <c r="R89" s="82"/>
      <c r="S89" s="82"/>
      <c r="T89" s="82"/>
      <c r="U89" s="82"/>
      <c r="V89" s="82"/>
      <c r="W89" s="83"/>
    </row>
    <row r="90" spans="1:23" ht="63.75" outlineLevel="2" x14ac:dyDescent="0.2">
      <c r="A90" s="267"/>
      <c r="B90" s="264"/>
      <c r="C90" s="264"/>
      <c r="D90" s="264"/>
      <c r="E90" s="77" t="s">
        <v>447</v>
      </c>
      <c r="F90" s="77" t="s">
        <v>448</v>
      </c>
      <c r="G90" s="74">
        <v>1192413</v>
      </c>
      <c r="H90" s="80">
        <v>447025</v>
      </c>
      <c r="I90" s="80">
        <v>113582</v>
      </c>
      <c r="J90" s="80">
        <v>23500</v>
      </c>
      <c r="K90" s="80">
        <v>423953</v>
      </c>
      <c r="L90" s="80">
        <v>82616</v>
      </c>
      <c r="M90" s="80"/>
      <c r="N90" s="80">
        <v>7064</v>
      </c>
      <c r="O90" s="80">
        <v>45000</v>
      </c>
      <c r="P90" s="80"/>
      <c r="Q90" s="80"/>
      <c r="R90" s="80">
        <v>49673</v>
      </c>
      <c r="S90" s="80"/>
      <c r="T90" s="80"/>
      <c r="U90" s="80"/>
      <c r="V90" s="80"/>
      <c r="W90" s="81"/>
    </row>
    <row r="91" spans="1:23" ht="25.5" outlineLevel="2" x14ac:dyDescent="0.2">
      <c r="A91" s="265"/>
      <c r="B91" s="266"/>
      <c r="C91" s="266"/>
      <c r="D91" s="266"/>
      <c r="E91" s="79" t="s">
        <v>449</v>
      </c>
      <c r="F91" s="79" t="s">
        <v>450</v>
      </c>
      <c r="G91" s="74">
        <v>20520</v>
      </c>
      <c r="H91" s="82">
        <v>800</v>
      </c>
      <c r="I91" s="82"/>
      <c r="J91" s="82"/>
      <c r="K91" s="82">
        <v>18700</v>
      </c>
      <c r="L91" s="82">
        <v>1020</v>
      </c>
      <c r="M91" s="82"/>
      <c r="N91" s="82"/>
      <c r="O91" s="82"/>
      <c r="P91" s="82"/>
      <c r="Q91" s="82"/>
      <c r="R91" s="82"/>
      <c r="S91" s="82"/>
      <c r="T91" s="82"/>
      <c r="U91" s="82"/>
      <c r="V91" s="82"/>
      <c r="W91" s="83"/>
    </row>
    <row r="92" spans="1:23" ht="38.25" outlineLevel="2" x14ac:dyDescent="0.2">
      <c r="A92" s="267"/>
      <c r="B92" s="264"/>
      <c r="C92" s="264"/>
      <c r="D92" s="264"/>
      <c r="E92" s="77" t="s">
        <v>451</v>
      </c>
      <c r="F92" s="77" t="s">
        <v>452</v>
      </c>
      <c r="G92" s="74">
        <v>162177</v>
      </c>
      <c r="H92" s="80">
        <v>72904</v>
      </c>
      <c r="I92" s="80">
        <v>20890</v>
      </c>
      <c r="J92" s="80">
        <v>600</v>
      </c>
      <c r="K92" s="80">
        <v>54620</v>
      </c>
      <c r="L92" s="80">
        <v>7258</v>
      </c>
      <c r="M92" s="80"/>
      <c r="N92" s="80">
        <v>905</v>
      </c>
      <c r="O92" s="80"/>
      <c r="P92" s="80"/>
      <c r="Q92" s="80"/>
      <c r="R92" s="80">
        <v>5000</v>
      </c>
      <c r="S92" s="80"/>
      <c r="T92" s="80"/>
      <c r="U92" s="80"/>
      <c r="V92" s="80"/>
      <c r="W92" s="81"/>
    </row>
    <row r="93" spans="1:23" ht="25.5" outlineLevel="2" x14ac:dyDescent="0.2">
      <c r="A93" s="265"/>
      <c r="B93" s="266"/>
      <c r="C93" s="266"/>
      <c r="D93" s="266"/>
      <c r="E93" s="79" t="s">
        <v>453</v>
      </c>
      <c r="F93" s="79" t="s">
        <v>701</v>
      </c>
      <c r="G93" s="74">
        <v>111699</v>
      </c>
      <c r="H93" s="82">
        <v>46868</v>
      </c>
      <c r="I93" s="82">
        <v>12334</v>
      </c>
      <c r="J93" s="82"/>
      <c r="K93" s="82">
        <v>40494</v>
      </c>
      <c r="L93" s="82">
        <v>11203</v>
      </c>
      <c r="M93" s="82"/>
      <c r="N93" s="82"/>
      <c r="O93" s="82"/>
      <c r="P93" s="82"/>
      <c r="Q93" s="82"/>
      <c r="R93" s="82">
        <v>800</v>
      </c>
      <c r="S93" s="82"/>
      <c r="T93" s="82"/>
      <c r="U93" s="82"/>
      <c r="V93" s="82"/>
      <c r="W93" s="83"/>
    </row>
    <row r="94" spans="1:23" ht="25.5" outlineLevel="2" x14ac:dyDescent="0.2">
      <c r="A94" s="267"/>
      <c r="B94" s="264"/>
      <c r="C94" s="264"/>
      <c r="D94" s="264"/>
      <c r="E94" s="77" t="s">
        <v>455</v>
      </c>
      <c r="F94" s="77" t="s">
        <v>702</v>
      </c>
      <c r="G94" s="74">
        <v>137452</v>
      </c>
      <c r="H94" s="80">
        <v>49586</v>
      </c>
      <c r="I94" s="80">
        <v>14864</v>
      </c>
      <c r="J94" s="80"/>
      <c r="K94" s="80">
        <v>49126</v>
      </c>
      <c r="L94" s="80">
        <v>23376</v>
      </c>
      <c r="M94" s="80"/>
      <c r="N94" s="80">
        <v>500</v>
      </c>
      <c r="O94" s="80"/>
      <c r="P94" s="80"/>
      <c r="Q94" s="80"/>
      <c r="R94" s="80"/>
      <c r="S94" s="80"/>
      <c r="T94" s="80"/>
      <c r="U94" s="80"/>
      <c r="V94" s="80"/>
      <c r="W94" s="81"/>
    </row>
    <row r="95" spans="1:23" ht="51" outlineLevel="2" x14ac:dyDescent="0.2">
      <c r="A95" s="265"/>
      <c r="B95" s="266"/>
      <c r="C95" s="266"/>
      <c r="D95" s="266"/>
      <c r="E95" s="79" t="s">
        <v>457</v>
      </c>
      <c r="F95" s="79" t="s">
        <v>458</v>
      </c>
      <c r="G95" s="74">
        <v>58061</v>
      </c>
      <c r="H95" s="82">
        <v>10736</v>
      </c>
      <c r="I95" s="82">
        <v>2938</v>
      </c>
      <c r="J95" s="82"/>
      <c r="K95" s="82">
        <v>41961</v>
      </c>
      <c r="L95" s="82">
        <v>2151</v>
      </c>
      <c r="M95" s="82"/>
      <c r="N95" s="82">
        <v>275</v>
      </c>
      <c r="O95" s="82"/>
      <c r="P95" s="82"/>
      <c r="Q95" s="82"/>
      <c r="R95" s="82"/>
      <c r="S95" s="82"/>
      <c r="T95" s="82"/>
      <c r="U95" s="82"/>
      <c r="V95" s="82"/>
      <c r="W95" s="83"/>
    </row>
    <row r="96" spans="1:23" ht="38.25" outlineLevel="2" x14ac:dyDescent="0.2">
      <c r="A96" s="267"/>
      <c r="B96" s="264"/>
      <c r="C96" s="264"/>
      <c r="D96" s="264"/>
      <c r="E96" s="77" t="s">
        <v>459</v>
      </c>
      <c r="F96" s="77" t="s">
        <v>460</v>
      </c>
      <c r="G96" s="74">
        <v>534003</v>
      </c>
      <c r="H96" s="80">
        <v>243372</v>
      </c>
      <c r="I96" s="80">
        <v>67468</v>
      </c>
      <c r="J96" s="80">
        <v>745</v>
      </c>
      <c r="K96" s="80">
        <v>181901</v>
      </c>
      <c r="L96" s="80">
        <v>26312</v>
      </c>
      <c r="M96" s="80"/>
      <c r="N96" s="80">
        <v>1405</v>
      </c>
      <c r="O96" s="80"/>
      <c r="P96" s="80"/>
      <c r="Q96" s="80"/>
      <c r="R96" s="80">
        <v>12800</v>
      </c>
      <c r="S96" s="80"/>
      <c r="T96" s="80"/>
      <c r="U96" s="80"/>
      <c r="V96" s="80"/>
      <c r="W96" s="81"/>
    </row>
    <row r="97" spans="1:23" ht="51" outlineLevel="2" x14ac:dyDescent="0.2">
      <c r="A97" s="265"/>
      <c r="B97" s="266"/>
      <c r="C97" s="266"/>
      <c r="D97" s="266"/>
      <c r="E97" s="79" t="s">
        <v>703</v>
      </c>
      <c r="F97" s="79" t="s">
        <v>461</v>
      </c>
      <c r="G97" s="74">
        <v>80543</v>
      </c>
      <c r="H97" s="82">
        <v>20102</v>
      </c>
      <c r="I97" s="82">
        <v>4969</v>
      </c>
      <c r="J97" s="82"/>
      <c r="K97" s="82">
        <v>31822</v>
      </c>
      <c r="L97" s="82">
        <v>2650</v>
      </c>
      <c r="M97" s="82"/>
      <c r="N97" s="82"/>
      <c r="O97" s="82"/>
      <c r="P97" s="82"/>
      <c r="Q97" s="82"/>
      <c r="R97" s="82">
        <v>21000</v>
      </c>
      <c r="S97" s="82"/>
      <c r="T97" s="82"/>
      <c r="U97" s="82"/>
      <c r="V97" s="82"/>
      <c r="W97" s="83"/>
    </row>
    <row r="98" spans="1:23" ht="25.5" outlineLevel="2" x14ac:dyDescent="0.2">
      <c r="A98" s="267"/>
      <c r="B98" s="264"/>
      <c r="C98" s="264"/>
      <c r="D98" s="264"/>
      <c r="E98" s="77" t="s">
        <v>462</v>
      </c>
      <c r="F98" s="77" t="s">
        <v>463</v>
      </c>
      <c r="G98" s="74">
        <v>299606</v>
      </c>
      <c r="H98" s="80">
        <v>139572</v>
      </c>
      <c r="I98" s="80">
        <v>37591</v>
      </c>
      <c r="J98" s="80">
        <v>700</v>
      </c>
      <c r="K98" s="80">
        <v>60214</v>
      </c>
      <c r="L98" s="80">
        <v>21896</v>
      </c>
      <c r="M98" s="80"/>
      <c r="N98" s="80">
        <v>833</v>
      </c>
      <c r="O98" s="80"/>
      <c r="P98" s="80"/>
      <c r="Q98" s="80"/>
      <c r="R98" s="80">
        <v>38800</v>
      </c>
      <c r="S98" s="80"/>
      <c r="T98" s="80"/>
      <c r="U98" s="80"/>
      <c r="V98" s="80"/>
      <c r="W98" s="81"/>
    </row>
    <row r="99" spans="1:23" ht="38.25" outlineLevel="2" x14ac:dyDescent="0.2">
      <c r="A99" s="265"/>
      <c r="B99" s="266"/>
      <c r="C99" s="266"/>
      <c r="D99" s="266"/>
      <c r="E99" s="79" t="s">
        <v>704</v>
      </c>
      <c r="F99" s="79" t="s">
        <v>464</v>
      </c>
      <c r="G99" s="74">
        <v>8826</v>
      </c>
      <c r="H99" s="82">
        <v>0</v>
      </c>
      <c r="I99" s="82"/>
      <c r="J99" s="82"/>
      <c r="K99" s="82">
        <v>6179</v>
      </c>
      <c r="L99" s="82">
        <v>2560</v>
      </c>
      <c r="M99" s="82"/>
      <c r="N99" s="82">
        <v>87</v>
      </c>
      <c r="O99" s="82"/>
      <c r="P99" s="82"/>
      <c r="Q99" s="82"/>
      <c r="R99" s="82"/>
      <c r="S99" s="82"/>
      <c r="T99" s="82"/>
      <c r="U99" s="82"/>
      <c r="V99" s="82"/>
      <c r="W99" s="83"/>
    </row>
    <row r="100" spans="1:23" ht="25.5" outlineLevel="2" x14ac:dyDescent="0.2">
      <c r="A100" s="267"/>
      <c r="B100" s="264"/>
      <c r="C100" s="264"/>
      <c r="D100" s="264"/>
      <c r="E100" s="77" t="s">
        <v>465</v>
      </c>
      <c r="F100" s="77" t="s">
        <v>466</v>
      </c>
      <c r="G100" s="74">
        <v>228086</v>
      </c>
      <c r="H100" s="80">
        <v>104721</v>
      </c>
      <c r="I100" s="80">
        <v>28673</v>
      </c>
      <c r="J100" s="80">
        <v>230</v>
      </c>
      <c r="K100" s="80">
        <v>78661</v>
      </c>
      <c r="L100" s="80">
        <v>14741</v>
      </c>
      <c r="M100" s="80"/>
      <c r="N100" s="80">
        <v>500</v>
      </c>
      <c r="O100" s="80"/>
      <c r="P100" s="80"/>
      <c r="Q100" s="80"/>
      <c r="R100" s="80">
        <v>560</v>
      </c>
      <c r="S100" s="80"/>
      <c r="T100" s="80"/>
      <c r="U100" s="80"/>
      <c r="V100" s="80"/>
      <c r="W100" s="81"/>
    </row>
    <row r="101" spans="1:23" ht="25.5" outlineLevel="2" x14ac:dyDescent="0.2">
      <c r="A101" s="265"/>
      <c r="B101" s="266"/>
      <c r="C101" s="266"/>
      <c r="D101" s="266"/>
      <c r="E101" s="79" t="s">
        <v>467</v>
      </c>
      <c r="F101" s="79" t="s">
        <v>468</v>
      </c>
      <c r="G101" s="74">
        <v>105122</v>
      </c>
      <c r="H101" s="82">
        <v>34012</v>
      </c>
      <c r="I101" s="82">
        <v>9291</v>
      </c>
      <c r="J101" s="82"/>
      <c r="K101" s="82">
        <v>21014</v>
      </c>
      <c r="L101" s="82">
        <v>4932</v>
      </c>
      <c r="M101" s="82"/>
      <c r="N101" s="82">
        <v>873</v>
      </c>
      <c r="O101" s="82"/>
      <c r="P101" s="82"/>
      <c r="Q101" s="82"/>
      <c r="R101" s="82">
        <v>35000</v>
      </c>
      <c r="S101" s="82"/>
      <c r="T101" s="82"/>
      <c r="U101" s="82"/>
      <c r="V101" s="82"/>
      <c r="W101" s="83"/>
    </row>
    <row r="102" spans="1:23" ht="25.5" outlineLevel="2" x14ac:dyDescent="0.2">
      <c r="A102" s="267"/>
      <c r="B102" s="264"/>
      <c r="C102" s="264"/>
      <c r="D102" s="264"/>
      <c r="E102" s="77" t="s">
        <v>469</v>
      </c>
      <c r="F102" s="77" t="s">
        <v>470</v>
      </c>
      <c r="G102" s="74">
        <v>434735</v>
      </c>
      <c r="H102" s="80">
        <v>151106</v>
      </c>
      <c r="I102" s="80">
        <v>41112</v>
      </c>
      <c r="J102" s="80">
        <v>325</v>
      </c>
      <c r="K102" s="80">
        <v>146461</v>
      </c>
      <c r="L102" s="80">
        <v>15522</v>
      </c>
      <c r="M102" s="80"/>
      <c r="N102" s="80">
        <v>209</v>
      </c>
      <c r="O102" s="80"/>
      <c r="P102" s="80"/>
      <c r="Q102" s="80"/>
      <c r="R102" s="80">
        <v>80000</v>
      </c>
      <c r="S102" s="80"/>
      <c r="T102" s="80"/>
      <c r="U102" s="80"/>
      <c r="V102" s="80"/>
      <c r="W102" s="81"/>
    </row>
    <row r="103" spans="1:23" outlineLevel="1" x14ac:dyDescent="0.2">
      <c r="A103" s="265"/>
      <c r="B103" s="266"/>
      <c r="C103" s="79" t="s">
        <v>471</v>
      </c>
      <c r="D103" s="266" t="s">
        <v>705</v>
      </c>
      <c r="E103" s="266"/>
      <c r="F103" s="266"/>
      <c r="G103" s="74">
        <v>100499</v>
      </c>
      <c r="H103" s="74"/>
      <c r="I103" s="74"/>
      <c r="J103" s="74"/>
      <c r="K103" s="74">
        <v>500</v>
      </c>
      <c r="L103" s="74"/>
      <c r="M103" s="74"/>
      <c r="N103" s="74"/>
      <c r="O103" s="74">
        <v>98999</v>
      </c>
      <c r="P103" s="74"/>
      <c r="Q103" s="74"/>
      <c r="R103" s="74"/>
      <c r="S103" s="74"/>
      <c r="T103" s="74"/>
      <c r="U103" s="74">
        <v>1000</v>
      </c>
      <c r="V103" s="74"/>
      <c r="W103" s="75"/>
    </row>
    <row r="104" spans="1:23" ht="63.75" outlineLevel="2" x14ac:dyDescent="0.2">
      <c r="A104" s="267"/>
      <c r="B104" s="264"/>
      <c r="C104" s="264"/>
      <c r="D104" s="264"/>
      <c r="E104" s="77" t="s">
        <v>473</v>
      </c>
      <c r="F104" s="77" t="s">
        <v>474</v>
      </c>
      <c r="G104" s="74">
        <v>82499</v>
      </c>
      <c r="H104" s="80"/>
      <c r="I104" s="80"/>
      <c r="J104" s="80"/>
      <c r="K104" s="80">
        <v>500</v>
      </c>
      <c r="L104" s="80"/>
      <c r="M104" s="80"/>
      <c r="N104" s="80"/>
      <c r="O104" s="80">
        <v>80999</v>
      </c>
      <c r="P104" s="80"/>
      <c r="Q104" s="80"/>
      <c r="R104" s="80"/>
      <c r="S104" s="80"/>
      <c r="T104" s="80"/>
      <c r="U104" s="80">
        <v>1000</v>
      </c>
      <c r="V104" s="80"/>
      <c r="W104" s="81"/>
    </row>
    <row r="105" spans="1:23" ht="38.25" outlineLevel="2" x14ac:dyDescent="0.2">
      <c r="A105" s="265"/>
      <c r="B105" s="266"/>
      <c r="C105" s="266"/>
      <c r="D105" s="266"/>
      <c r="E105" s="79" t="s">
        <v>706</v>
      </c>
      <c r="F105" s="79" t="s">
        <v>476</v>
      </c>
      <c r="G105" s="74">
        <v>18000</v>
      </c>
      <c r="H105" s="82"/>
      <c r="I105" s="82"/>
      <c r="J105" s="82"/>
      <c r="K105" s="82"/>
      <c r="L105" s="82"/>
      <c r="M105" s="82"/>
      <c r="N105" s="82"/>
      <c r="O105" s="82">
        <v>18000</v>
      </c>
      <c r="P105" s="82"/>
      <c r="Q105" s="82"/>
      <c r="R105" s="82"/>
      <c r="S105" s="82"/>
      <c r="T105" s="82"/>
      <c r="U105" s="82"/>
      <c r="V105" s="82"/>
      <c r="W105" s="83"/>
    </row>
    <row r="106" spans="1:23" x14ac:dyDescent="0.2">
      <c r="A106" s="76" t="s">
        <v>477</v>
      </c>
      <c r="B106" s="264" t="s">
        <v>478</v>
      </c>
      <c r="C106" s="264"/>
      <c r="D106" s="264"/>
      <c r="E106" s="264"/>
      <c r="F106" s="264"/>
      <c r="G106" s="74">
        <v>39170306</v>
      </c>
      <c r="H106" s="74">
        <v>21784609</v>
      </c>
      <c r="I106" s="74">
        <v>5999317</v>
      </c>
      <c r="J106" s="74">
        <v>247569</v>
      </c>
      <c r="K106" s="74">
        <v>3992289</v>
      </c>
      <c r="L106" s="74">
        <v>3587407</v>
      </c>
      <c r="M106" s="74">
        <v>2315</v>
      </c>
      <c r="N106" s="74">
        <v>93541</v>
      </c>
      <c r="O106" s="74">
        <v>1000500</v>
      </c>
      <c r="P106" s="74"/>
      <c r="Q106" s="74"/>
      <c r="R106" s="74">
        <v>2245679</v>
      </c>
      <c r="S106" s="74"/>
      <c r="T106" s="74"/>
      <c r="U106" s="74">
        <v>211908</v>
      </c>
      <c r="V106" s="74"/>
      <c r="W106" s="75">
        <v>5172</v>
      </c>
    </row>
    <row r="107" spans="1:23" outlineLevel="1" x14ac:dyDescent="0.2">
      <c r="A107" s="265"/>
      <c r="B107" s="266"/>
      <c r="C107" s="79" t="s">
        <v>479</v>
      </c>
      <c r="D107" s="266" t="s">
        <v>480</v>
      </c>
      <c r="E107" s="266"/>
      <c r="F107" s="266"/>
      <c r="G107" s="74">
        <v>10554496</v>
      </c>
      <c r="H107" s="74">
        <v>5996988</v>
      </c>
      <c r="I107" s="74">
        <v>1747621</v>
      </c>
      <c r="J107" s="74">
        <v>45173</v>
      </c>
      <c r="K107" s="74">
        <v>798885</v>
      </c>
      <c r="L107" s="74">
        <v>184739</v>
      </c>
      <c r="M107" s="74"/>
      <c r="N107" s="74">
        <v>16409</v>
      </c>
      <c r="O107" s="74">
        <v>812000</v>
      </c>
      <c r="P107" s="74"/>
      <c r="Q107" s="74"/>
      <c r="R107" s="74">
        <v>872681</v>
      </c>
      <c r="S107" s="74"/>
      <c r="T107" s="74"/>
      <c r="U107" s="74">
        <v>80000</v>
      </c>
      <c r="V107" s="74"/>
      <c r="W107" s="75"/>
    </row>
    <row r="108" spans="1:23" ht="25.5" outlineLevel="2" x14ac:dyDescent="0.2">
      <c r="A108" s="267"/>
      <c r="B108" s="264"/>
      <c r="C108" s="264"/>
      <c r="D108" s="264"/>
      <c r="E108" s="77" t="s">
        <v>481</v>
      </c>
      <c r="F108" s="77" t="s">
        <v>707</v>
      </c>
      <c r="G108" s="74">
        <v>1123060</v>
      </c>
      <c r="H108" s="80">
        <v>741317</v>
      </c>
      <c r="I108" s="80">
        <v>214119</v>
      </c>
      <c r="J108" s="80"/>
      <c r="K108" s="80">
        <v>90794</v>
      </c>
      <c r="L108" s="80">
        <v>20329</v>
      </c>
      <c r="M108" s="80"/>
      <c r="N108" s="80">
        <v>2305</v>
      </c>
      <c r="O108" s="80"/>
      <c r="P108" s="80"/>
      <c r="Q108" s="80"/>
      <c r="R108" s="80">
        <v>54196</v>
      </c>
      <c r="S108" s="80"/>
      <c r="T108" s="80"/>
      <c r="U108" s="80"/>
      <c r="V108" s="80"/>
      <c r="W108" s="81"/>
    </row>
    <row r="109" spans="1:23" ht="25.5" outlineLevel="2" x14ac:dyDescent="0.2">
      <c r="A109" s="265"/>
      <c r="B109" s="266"/>
      <c r="C109" s="266"/>
      <c r="D109" s="266"/>
      <c r="E109" s="79" t="s">
        <v>483</v>
      </c>
      <c r="F109" s="79" t="s">
        <v>484</v>
      </c>
      <c r="G109" s="74">
        <v>671847</v>
      </c>
      <c r="H109" s="82">
        <v>428677</v>
      </c>
      <c r="I109" s="82">
        <v>125950</v>
      </c>
      <c r="J109" s="82">
        <v>9058</v>
      </c>
      <c r="K109" s="82">
        <v>53855</v>
      </c>
      <c r="L109" s="82">
        <v>12329</v>
      </c>
      <c r="M109" s="82"/>
      <c r="N109" s="82">
        <v>278</v>
      </c>
      <c r="O109" s="82"/>
      <c r="P109" s="82"/>
      <c r="Q109" s="82"/>
      <c r="R109" s="82">
        <v>41700</v>
      </c>
      <c r="S109" s="82"/>
      <c r="T109" s="82"/>
      <c r="U109" s="82"/>
      <c r="V109" s="82"/>
      <c r="W109" s="83"/>
    </row>
    <row r="110" spans="1:23" outlineLevel="2" x14ac:dyDescent="0.2">
      <c r="A110" s="267"/>
      <c r="B110" s="264"/>
      <c r="C110" s="264"/>
      <c r="D110" s="264"/>
      <c r="E110" s="77" t="s">
        <v>485</v>
      </c>
      <c r="F110" s="77" t="s">
        <v>486</v>
      </c>
      <c r="G110" s="74">
        <v>982654</v>
      </c>
      <c r="H110" s="80">
        <v>649644</v>
      </c>
      <c r="I110" s="80">
        <v>187903</v>
      </c>
      <c r="J110" s="80"/>
      <c r="K110" s="80">
        <v>93043</v>
      </c>
      <c r="L110" s="80">
        <v>20164</v>
      </c>
      <c r="M110" s="80"/>
      <c r="N110" s="80">
        <v>2580</v>
      </c>
      <c r="O110" s="80"/>
      <c r="P110" s="80"/>
      <c r="Q110" s="80"/>
      <c r="R110" s="80">
        <v>29320</v>
      </c>
      <c r="S110" s="80"/>
      <c r="T110" s="80"/>
      <c r="U110" s="80"/>
      <c r="V110" s="80"/>
      <c r="W110" s="81"/>
    </row>
    <row r="111" spans="1:23" ht="25.5" outlineLevel="2" x14ac:dyDescent="0.2">
      <c r="A111" s="265"/>
      <c r="B111" s="266"/>
      <c r="C111" s="266"/>
      <c r="D111" s="266"/>
      <c r="E111" s="79" t="s">
        <v>487</v>
      </c>
      <c r="F111" s="79" t="s">
        <v>488</v>
      </c>
      <c r="G111" s="74">
        <v>892000</v>
      </c>
      <c r="H111" s="82"/>
      <c r="I111" s="82"/>
      <c r="J111" s="82"/>
      <c r="K111" s="82"/>
      <c r="L111" s="82"/>
      <c r="M111" s="82"/>
      <c r="N111" s="82"/>
      <c r="O111" s="82">
        <v>812000</v>
      </c>
      <c r="P111" s="82"/>
      <c r="Q111" s="82"/>
      <c r="R111" s="82"/>
      <c r="S111" s="82"/>
      <c r="T111" s="82"/>
      <c r="U111" s="82">
        <v>80000</v>
      </c>
      <c r="V111" s="82"/>
      <c r="W111" s="83"/>
    </row>
    <row r="112" spans="1:23" outlineLevel="2" x14ac:dyDescent="0.2">
      <c r="A112" s="267"/>
      <c r="B112" s="264"/>
      <c r="C112" s="264"/>
      <c r="D112" s="264"/>
      <c r="E112" s="77" t="s">
        <v>489</v>
      </c>
      <c r="F112" s="77" t="s">
        <v>490</v>
      </c>
      <c r="G112" s="74">
        <v>637047</v>
      </c>
      <c r="H112" s="80">
        <v>440161</v>
      </c>
      <c r="I112" s="80">
        <v>128645</v>
      </c>
      <c r="J112" s="80">
        <v>6180</v>
      </c>
      <c r="K112" s="80">
        <v>44762</v>
      </c>
      <c r="L112" s="80">
        <v>13164</v>
      </c>
      <c r="M112" s="80"/>
      <c r="N112" s="80">
        <v>2135</v>
      </c>
      <c r="O112" s="80"/>
      <c r="P112" s="80"/>
      <c r="Q112" s="80"/>
      <c r="R112" s="80">
        <v>2000</v>
      </c>
      <c r="S112" s="80"/>
      <c r="T112" s="80"/>
      <c r="U112" s="80"/>
      <c r="V112" s="80"/>
      <c r="W112" s="81"/>
    </row>
    <row r="113" spans="1:23" ht="51" outlineLevel="2" x14ac:dyDescent="0.2">
      <c r="A113" s="265"/>
      <c r="B113" s="266"/>
      <c r="C113" s="266"/>
      <c r="D113" s="266"/>
      <c r="E113" s="79" t="s">
        <v>491</v>
      </c>
      <c r="F113" s="79" t="s">
        <v>492</v>
      </c>
      <c r="G113" s="74">
        <v>483970</v>
      </c>
      <c r="H113" s="82">
        <v>321581</v>
      </c>
      <c r="I113" s="82">
        <v>92901</v>
      </c>
      <c r="J113" s="82">
        <v>30</v>
      </c>
      <c r="K113" s="82">
        <v>60995</v>
      </c>
      <c r="L113" s="82">
        <v>7599</v>
      </c>
      <c r="M113" s="82"/>
      <c r="N113" s="82">
        <v>364</v>
      </c>
      <c r="O113" s="82"/>
      <c r="P113" s="82"/>
      <c r="Q113" s="82"/>
      <c r="R113" s="82">
        <v>500</v>
      </c>
      <c r="S113" s="82"/>
      <c r="T113" s="82"/>
      <c r="U113" s="82"/>
      <c r="V113" s="82"/>
      <c r="W113" s="83"/>
    </row>
    <row r="114" spans="1:23" ht="25.5" outlineLevel="2" x14ac:dyDescent="0.2">
      <c r="A114" s="267"/>
      <c r="B114" s="264"/>
      <c r="C114" s="264"/>
      <c r="D114" s="264"/>
      <c r="E114" s="77" t="s">
        <v>493</v>
      </c>
      <c r="F114" s="77" t="s">
        <v>494</v>
      </c>
      <c r="G114" s="74">
        <v>653459</v>
      </c>
      <c r="H114" s="80">
        <v>443064</v>
      </c>
      <c r="I114" s="80">
        <v>130945</v>
      </c>
      <c r="J114" s="80"/>
      <c r="K114" s="80">
        <v>55016</v>
      </c>
      <c r="L114" s="80">
        <v>14048</v>
      </c>
      <c r="M114" s="80"/>
      <c r="N114" s="80">
        <v>2193</v>
      </c>
      <c r="O114" s="80"/>
      <c r="P114" s="80"/>
      <c r="Q114" s="80"/>
      <c r="R114" s="80">
        <v>8193</v>
      </c>
      <c r="S114" s="80"/>
      <c r="T114" s="80"/>
      <c r="U114" s="80"/>
      <c r="V114" s="80"/>
      <c r="W114" s="81"/>
    </row>
    <row r="115" spans="1:23" ht="25.5" outlineLevel="2" x14ac:dyDescent="0.2">
      <c r="A115" s="265"/>
      <c r="B115" s="266"/>
      <c r="C115" s="266"/>
      <c r="D115" s="266"/>
      <c r="E115" s="79" t="s">
        <v>495</v>
      </c>
      <c r="F115" s="79" t="s">
        <v>496</v>
      </c>
      <c r="G115" s="74">
        <v>1114236</v>
      </c>
      <c r="H115" s="82">
        <v>742669</v>
      </c>
      <c r="I115" s="82">
        <v>217590</v>
      </c>
      <c r="J115" s="82"/>
      <c r="K115" s="82">
        <v>85559</v>
      </c>
      <c r="L115" s="82">
        <v>19042</v>
      </c>
      <c r="M115" s="82"/>
      <c r="N115" s="82">
        <v>1375</v>
      </c>
      <c r="O115" s="82"/>
      <c r="P115" s="82"/>
      <c r="Q115" s="82"/>
      <c r="R115" s="82">
        <v>48001</v>
      </c>
      <c r="S115" s="82"/>
      <c r="T115" s="82"/>
      <c r="U115" s="82"/>
      <c r="V115" s="82"/>
      <c r="W115" s="83"/>
    </row>
    <row r="116" spans="1:23" ht="25.5" outlineLevel="2" x14ac:dyDescent="0.2">
      <c r="A116" s="267"/>
      <c r="B116" s="264"/>
      <c r="C116" s="264"/>
      <c r="D116" s="264"/>
      <c r="E116" s="77" t="s">
        <v>497</v>
      </c>
      <c r="F116" s="77" t="s">
        <v>498</v>
      </c>
      <c r="G116" s="74">
        <v>777359</v>
      </c>
      <c r="H116" s="80">
        <v>498867</v>
      </c>
      <c r="I116" s="80">
        <v>150193</v>
      </c>
      <c r="J116" s="80">
        <v>15594</v>
      </c>
      <c r="K116" s="80">
        <v>76913</v>
      </c>
      <c r="L116" s="80">
        <v>17431</v>
      </c>
      <c r="M116" s="80"/>
      <c r="N116" s="80">
        <v>1610</v>
      </c>
      <c r="O116" s="80"/>
      <c r="P116" s="80"/>
      <c r="Q116" s="80"/>
      <c r="R116" s="80">
        <v>16751</v>
      </c>
      <c r="S116" s="80"/>
      <c r="T116" s="80"/>
      <c r="U116" s="80"/>
      <c r="V116" s="80"/>
      <c r="W116" s="81"/>
    </row>
    <row r="117" spans="1:23" ht="25.5" outlineLevel="2" x14ac:dyDescent="0.2">
      <c r="A117" s="265"/>
      <c r="B117" s="266"/>
      <c r="C117" s="266"/>
      <c r="D117" s="266"/>
      <c r="E117" s="79" t="s">
        <v>499</v>
      </c>
      <c r="F117" s="79" t="s">
        <v>500</v>
      </c>
      <c r="G117" s="74">
        <v>1268790</v>
      </c>
      <c r="H117" s="82">
        <v>480325</v>
      </c>
      <c r="I117" s="82">
        <v>141096</v>
      </c>
      <c r="J117" s="82">
        <v>14311</v>
      </c>
      <c r="K117" s="82">
        <v>91706</v>
      </c>
      <c r="L117" s="82">
        <v>16768</v>
      </c>
      <c r="M117" s="82"/>
      <c r="N117" s="82">
        <v>1144</v>
      </c>
      <c r="O117" s="82"/>
      <c r="P117" s="82"/>
      <c r="Q117" s="82"/>
      <c r="R117" s="82">
        <v>523440</v>
      </c>
      <c r="S117" s="82"/>
      <c r="T117" s="82"/>
      <c r="U117" s="82"/>
      <c r="V117" s="82"/>
      <c r="W117" s="83"/>
    </row>
    <row r="118" spans="1:23" ht="25.5" outlineLevel="2" x14ac:dyDescent="0.2">
      <c r="A118" s="267"/>
      <c r="B118" s="264"/>
      <c r="C118" s="264"/>
      <c r="D118" s="264"/>
      <c r="E118" s="77" t="s">
        <v>501</v>
      </c>
      <c r="F118" s="77" t="s">
        <v>502</v>
      </c>
      <c r="G118" s="74">
        <v>785780</v>
      </c>
      <c r="H118" s="80">
        <v>517189</v>
      </c>
      <c r="I118" s="80">
        <v>149380</v>
      </c>
      <c r="J118" s="80"/>
      <c r="K118" s="80">
        <v>95749</v>
      </c>
      <c r="L118" s="80">
        <v>18370</v>
      </c>
      <c r="M118" s="80"/>
      <c r="N118" s="80">
        <v>2312</v>
      </c>
      <c r="O118" s="80"/>
      <c r="P118" s="80"/>
      <c r="Q118" s="80"/>
      <c r="R118" s="80">
        <v>2780</v>
      </c>
      <c r="S118" s="80"/>
      <c r="T118" s="80"/>
      <c r="U118" s="80"/>
      <c r="V118" s="80"/>
      <c r="W118" s="81"/>
    </row>
    <row r="119" spans="1:23" ht="25.5" outlineLevel="2" x14ac:dyDescent="0.2">
      <c r="A119" s="265"/>
      <c r="B119" s="266"/>
      <c r="C119" s="266"/>
      <c r="D119" s="266"/>
      <c r="E119" s="79" t="s">
        <v>503</v>
      </c>
      <c r="F119" s="79" t="s">
        <v>504</v>
      </c>
      <c r="G119" s="74">
        <v>517989</v>
      </c>
      <c r="H119" s="82">
        <v>295500</v>
      </c>
      <c r="I119" s="82">
        <v>86737</v>
      </c>
      <c r="J119" s="82"/>
      <c r="K119" s="82">
        <v>38627</v>
      </c>
      <c r="L119" s="82">
        <v>13212</v>
      </c>
      <c r="M119" s="82"/>
      <c r="N119" s="82">
        <v>113</v>
      </c>
      <c r="O119" s="82"/>
      <c r="P119" s="82"/>
      <c r="Q119" s="82"/>
      <c r="R119" s="82">
        <v>83800</v>
      </c>
      <c r="S119" s="82"/>
      <c r="T119" s="82"/>
      <c r="U119" s="82"/>
      <c r="V119" s="82"/>
      <c r="W119" s="83"/>
    </row>
    <row r="120" spans="1:23" ht="25.5" outlineLevel="2" x14ac:dyDescent="0.2">
      <c r="A120" s="267"/>
      <c r="B120" s="264"/>
      <c r="C120" s="264"/>
      <c r="D120" s="264"/>
      <c r="E120" s="77" t="s">
        <v>505</v>
      </c>
      <c r="F120" s="77" t="s">
        <v>506</v>
      </c>
      <c r="G120" s="74">
        <v>347219</v>
      </c>
      <c r="H120" s="80">
        <v>202439</v>
      </c>
      <c r="I120" s="80">
        <v>58631</v>
      </c>
      <c r="J120" s="80"/>
      <c r="K120" s="80">
        <v>11866</v>
      </c>
      <c r="L120" s="80">
        <v>12283</v>
      </c>
      <c r="M120" s="80"/>
      <c r="N120" s="80"/>
      <c r="O120" s="80"/>
      <c r="P120" s="80"/>
      <c r="Q120" s="80"/>
      <c r="R120" s="80">
        <v>62000</v>
      </c>
      <c r="S120" s="80"/>
      <c r="T120" s="80"/>
      <c r="U120" s="80"/>
      <c r="V120" s="80"/>
      <c r="W120" s="81"/>
    </row>
    <row r="121" spans="1:23" ht="51" outlineLevel="2" x14ac:dyDescent="0.2">
      <c r="A121" s="265"/>
      <c r="B121" s="266"/>
      <c r="C121" s="266"/>
      <c r="D121" s="266"/>
      <c r="E121" s="79" t="s">
        <v>507</v>
      </c>
      <c r="F121" s="79" t="s">
        <v>508</v>
      </c>
      <c r="G121" s="74">
        <v>148390</v>
      </c>
      <c r="H121" s="82">
        <v>115676</v>
      </c>
      <c r="I121" s="82">
        <v>32714</v>
      </c>
      <c r="J121" s="82"/>
      <c r="K121" s="82"/>
      <c r="L121" s="82"/>
      <c r="M121" s="82"/>
      <c r="N121" s="82"/>
      <c r="O121" s="82"/>
      <c r="P121" s="82"/>
      <c r="Q121" s="82"/>
      <c r="R121" s="82"/>
      <c r="S121" s="82"/>
      <c r="T121" s="82"/>
      <c r="U121" s="82"/>
      <c r="V121" s="82"/>
      <c r="W121" s="83"/>
    </row>
    <row r="122" spans="1:23" ht="51" outlineLevel="2" x14ac:dyDescent="0.2">
      <c r="A122" s="267"/>
      <c r="B122" s="264"/>
      <c r="C122" s="264"/>
      <c r="D122" s="264"/>
      <c r="E122" s="77" t="s">
        <v>509</v>
      </c>
      <c r="F122" s="77" t="s">
        <v>510</v>
      </c>
      <c r="G122" s="74">
        <v>137396</v>
      </c>
      <c r="H122" s="80">
        <v>109118</v>
      </c>
      <c r="I122" s="80">
        <v>28278</v>
      </c>
      <c r="J122" s="80"/>
      <c r="K122" s="80"/>
      <c r="L122" s="80"/>
      <c r="M122" s="80"/>
      <c r="N122" s="80"/>
      <c r="O122" s="80"/>
      <c r="P122" s="80"/>
      <c r="Q122" s="80"/>
      <c r="R122" s="80"/>
      <c r="S122" s="80"/>
      <c r="T122" s="80"/>
      <c r="U122" s="80"/>
      <c r="V122" s="80"/>
      <c r="W122" s="81"/>
    </row>
    <row r="123" spans="1:23" ht="38.25" outlineLevel="2" x14ac:dyDescent="0.2">
      <c r="A123" s="265"/>
      <c r="B123" s="266"/>
      <c r="C123" s="266"/>
      <c r="D123" s="266"/>
      <c r="E123" s="79" t="s">
        <v>708</v>
      </c>
      <c r="F123" s="79" t="s">
        <v>511</v>
      </c>
      <c r="G123" s="74">
        <v>13300</v>
      </c>
      <c r="H123" s="82">
        <v>10761</v>
      </c>
      <c r="I123" s="82">
        <v>2539</v>
      </c>
      <c r="J123" s="82"/>
      <c r="K123" s="82"/>
      <c r="L123" s="82"/>
      <c r="M123" s="82"/>
      <c r="N123" s="82"/>
      <c r="O123" s="82"/>
      <c r="P123" s="82"/>
      <c r="Q123" s="82"/>
      <c r="R123" s="82"/>
      <c r="S123" s="82"/>
      <c r="T123" s="82"/>
      <c r="U123" s="82"/>
      <c r="V123" s="82"/>
      <c r="W123" s="83"/>
    </row>
    <row r="124" spans="1:23" outlineLevel="1" x14ac:dyDescent="0.2">
      <c r="A124" s="267"/>
      <c r="B124" s="264"/>
      <c r="C124" s="77" t="s">
        <v>512</v>
      </c>
      <c r="D124" s="264" t="s">
        <v>513</v>
      </c>
      <c r="E124" s="264"/>
      <c r="F124" s="264"/>
      <c r="G124" s="74">
        <v>19589490</v>
      </c>
      <c r="H124" s="74">
        <v>12408650</v>
      </c>
      <c r="I124" s="74">
        <v>3329240</v>
      </c>
      <c r="J124" s="74">
        <v>182495</v>
      </c>
      <c r="K124" s="74">
        <v>1818197</v>
      </c>
      <c r="L124" s="74">
        <v>516544</v>
      </c>
      <c r="M124" s="74">
        <v>2045</v>
      </c>
      <c r="N124" s="74">
        <v>69086</v>
      </c>
      <c r="O124" s="74">
        <v>14500</v>
      </c>
      <c r="P124" s="74"/>
      <c r="Q124" s="74"/>
      <c r="R124" s="74">
        <v>1197203</v>
      </c>
      <c r="S124" s="74"/>
      <c r="T124" s="74"/>
      <c r="U124" s="74">
        <v>47908</v>
      </c>
      <c r="V124" s="74"/>
      <c r="W124" s="75">
        <v>3622</v>
      </c>
    </row>
    <row r="125" spans="1:23" ht="38.25" outlineLevel="2" x14ac:dyDescent="0.2">
      <c r="A125" s="265"/>
      <c r="B125" s="266"/>
      <c r="C125" s="266"/>
      <c r="D125" s="266"/>
      <c r="E125" s="79" t="s">
        <v>371</v>
      </c>
      <c r="F125" s="79" t="s">
        <v>692</v>
      </c>
      <c r="G125" s="74">
        <v>0</v>
      </c>
      <c r="H125" s="82"/>
      <c r="I125" s="82"/>
      <c r="J125" s="82">
        <v>0</v>
      </c>
      <c r="K125" s="82"/>
      <c r="L125" s="82"/>
      <c r="M125" s="82"/>
      <c r="N125" s="82"/>
      <c r="O125" s="82"/>
      <c r="P125" s="82"/>
      <c r="Q125" s="82"/>
      <c r="R125" s="82"/>
      <c r="S125" s="82"/>
      <c r="T125" s="82"/>
      <c r="U125" s="82"/>
      <c r="V125" s="82"/>
      <c r="W125" s="83"/>
    </row>
    <row r="126" spans="1:23" ht="38.25" outlineLevel="2" x14ac:dyDescent="0.2">
      <c r="A126" s="267"/>
      <c r="B126" s="264"/>
      <c r="C126" s="264"/>
      <c r="D126" s="264"/>
      <c r="E126" s="77" t="s">
        <v>514</v>
      </c>
      <c r="F126" s="77" t="s">
        <v>515</v>
      </c>
      <c r="G126" s="74">
        <v>2711098</v>
      </c>
      <c r="H126" s="80">
        <v>1821585</v>
      </c>
      <c r="I126" s="80">
        <v>489691</v>
      </c>
      <c r="J126" s="80">
        <v>20143</v>
      </c>
      <c r="K126" s="80">
        <v>287946</v>
      </c>
      <c r="L126" s="80">
        <v>53051</v>
      </c>
      <c r="M126" s="80">
        <v>200</v>
      </c>
      <c r="N126" s="80">
        <v>1910</v>
      </c>
      <c r="O126" s="80"/>
      <c r="P126" s="80"/>
      <c r="Q126" s="80"/>
      <c r="R126" s="80">
        <v>30950</v>
      </c>
      <c r="S126" s="80"/>
      <c r="T126" s="80"/>
      <c r="U126" s="80">
        <v>2000</v>
      </c>
      <c r="V126" s="80"/>
      <c r="W126" s="81">
        <v>3622</v>
      </c>
    </row>
    <row r="127" spans="1:23" ht="38.25" outlineLevel="2" x14ac:dyDescent="0.2">
      <c r="A127" s="265"/>
      <c r="B127" s="266"/>
      <c r="C127" s="266"/>
      <c r="D127" s="266"/>
      <c r="E127" s="79" t="s">
        <v>516</v>
      </c>
      <c r="F127" s="79" t="s">
        <v>517</v>
      </c>
      <c r="G127" s="74">
        <v>1704861</v>
      </c>
      <c r="H127" s="82">
        <v>1116123</v>
      </c>
      <c r="I127" s="82">
        <v>300728</v>
      </c>
      <c r="J127" s="82">
        <v>19428</v>
      </c>
      <c r="K127" s="82">
        <v>136778</v>
      </c>
      <c r="L127" s="82">
        <v>53822</v>
      </c>
      <c r="M127" s="82">
        <v>350</v>
      </c>
      <c r="N127" s="82">
        <v>1960</v>
      </c>
      <c r="O127" s="82"/>
      <c r="P127" s="82"/>
      <c r="Q127" s="82"/>
      <c r="R127" s="82">
        <v>75672</v>
      </c>
      <c r="S127" s="82"/>
      <c r="T127" s="82"/>
      <c r="U127" s="82"/>
      <c r="V127" s="82"/>
      <c r="W127" s="83"/>
    </row>
    <row r="128" spans="1:23" ht="25.5" outlineLevel="2" x14ac:dyDescent="0.2">
      <c r="A128" s="267"/>
      <c r="B128" s="264"/>
      <c r="C128" s="264"/>
      <c r="D128" s="264"/>
      <c r="E128" s="77" t="s">
        <v>518</v>
      </c>
      <c r="F128" s="77" t="s">
        <v>519</v>
      </c>
      <c r="G128" s="74">
        <v>1854157</v>
      </c>
      <c r="H128" s="80">
        <v>1305945</v>
      </c>
      <c r="I128" s="80">
        <v>348408</v>
      </c>
      <c r="J128" s="80">
        <v>26632</v>
      </c>
      <c r="K128" s="80">
        <v>101663</v>
      </c>
      <c r="L128" s="80">
        <v>43799</v>
      </c>
      <c r="M128" s="80">
        <v>200</v>
      </c>
      <c r="N128" s="80">
        <v>6000</v>
      </c>
      <c r="O128" s="80"/>
      <c r="P128" s="80"/>
      <c r="Q128" s="80"/>
      <c r="R128" s="80">
        <v>21510</v>
      </c>
      <c r="S128" s="80"/>
      <c r="T128" s="80"/>
      <c r="U128" s="80"/>
      <c r="V128" s="80"/>
      <c r="W128" s="81"/>
    </row>
    <row r="129" spans="1:23" ht="38.25" outlineLevel="2" x14ac:dyDescent="0.2">
      <c r="A129" s="265"/>
      <c r="B129" s="266"/>
      <c r="C129" s="266"/>
      <c r="D129" s="266"/>
      <c r="E129" s="79" t="s">
        <v>520</v>
      </c>
      <c r="F129" s="79" t="s">
        <v>521</v>
      </c>
      <c r="G129" s="74">
        <v>4517775</v>
      </c>
      <c r="H129" s="82">
        <v>2735060</v>
      </c>
      <c r="I129" s="82">
        <v>721760</v>
      </c>
      <c r="J129" s="82">
        <v>24982</v>
      </c>
      <c r="K129" s="82">
        <v>346312</v>
      </c>
      <c r="L129" s="82">
        <v>80081</v>
      </c>
      <c r="M129" s="82">
        <v>210</v>
      </c>
      <c r="N129" s="82">
        <v>3270</v>
      </c>
      <c r="O129" s="82"/>
      <c r="P129" s="82"/>
      <c r="Q129" s="82"/>
      <c r="R129" s="82">
        <v>605100</v>
      </c>
      <c r="S129" s="82"/>
      <c r="T129" s="82"/>
      <c r="U129" s="82">
        <v>1000</v>
      </c>
      <c r="V129" s="82"/>
      <c r="W129" s="83"/>
    </row>
    <row r="130" spans="1:23" ht="25.5" outlineLevel="2" x14ac:dyDescent="0.2">
      <c r="A130" s="267"/>
      <c r="B130" s="264"/>
      <c r="C130" s="264"/>
      <c r="D130" s="264"/>
      <c r="E130" s="77" t="s">
        <v>522</v>
      </c>
      <c r="F130" s="77" t="s">
        <v>523</v>
      </c>
      <c r="G130" s="74">
        <v>1371940</v>
      </c>
      <c r="H130" s="80">
        <v>943850</v>
      </c>
      <c r="I130" s="80">
        <v>248546</v>
      </c>
      <c r="J130" s="80"/>
      <c r="K130" s="80">
        <v>37401</v>
      </c>
      <c r="L130" s="80">
        <v>39631</v>
      </c>
      <c r="M130" s="80"/>
      <c r="N130" s="80"/>
      <c r="O130" s="80"/>
      <c r="P130" s="80"/>
      <c r="Q130" s="80"/>
      <c r="R130" s="80">
        <v>102512</v>
      </c>
      <c r="S130" s="80"/>
      <c r="T130" s="80"/>
      <c r="U130" s="80"/>
      <c r="V130" s="80"/>
      <c r="W130" s="81"/>
    </row>
    <row r="131" spans="1:23" ht="38.25" outlineLevel="2" x14ac:dyDescent="0.2">
      <c r="A131" s="265"/>
      <c r="B131" s="266"/>
      <c r="C131" s="266"/>
      <c r="D131" s="266"/>
      <c r="E131" s="79" t="s">
        <v>524</v>
      </c>
      <c r="F131" s="79" t="s">
        <v>525</v>
      </c>
      <c r="G131" s="74">
        <v>14500</v>
      </c>
      <c r="H131" s="82"/>
      <c r="I131" s="82"/>
      <c r="J131" s="82"/>
      <c r="K131" s="82"/>
      <c r="L131" s="82"/>
      <c r="M131" s="82"/>
      <c r="N131" s="82"/>
      <c r="O131" s="82">
        <v>14500</v>
      </c>
      <c r="P131" s="82"/>
      <c r="Q131" s="82"/>
      <c r="R131" s="82"/>
      <c r="S131" s="82"/>
      <c r="T131" s="82"/>
      <c r="U131" s="82"/>
      <c r="V131" s="82"/>
      <c r="W131" s="83"/>
    </row>
    <row r="132" spans="1:23" ht="25.5" outlineLevel="2" x14ac:dyDescent="0.2">
      <c r="A132" s="267"/>
      <c r="B132" s="264"/>
      <c r="C132" s="264"/>
      <c r="D132" s="264"/>
      <c r="E132" s="77" t="s">
        <v>526</v>
      </c>
      <c r="F132" s="77" t="s">
        <v>527</v>
      </c>
      <c r="G132" s="74">
        <v>679745</v>
      </c>
      <c r="H132" s="80">
        <v>451820</v>
      </c>
      <c r="I132" s="80">
        <v>122563</v>
      </c>
      <c r="J132" s="80">
        <v>30</v>
      </c>
      <c r="K132" s="80">
        <v>52196</v>
      </c>
      <c r="L132" s="80">
        <v>9596</v>
      </c>
      <c r="M132" s="80">
        <v>90</v>
      </c>
      <c r="N132" s="80">
        <v>460</v>
      </c>
      <c r="O132" s="80"/>
      <c r="P132" s="80"/>
      <c r="Q132" s="80"/>
      <c r="R132" s="80">
        <v>42990</v>
      </c>
      <c r="S132" s="80"/>
      <c r="T132" s="80"/>
      <c r="U132" s="80"/>
      <c r="V132" s="80"/>
      <c r="W132" s="81"/>
    </row>
    <row r="133" spans="1:23" ht="25.5" outlineLevel="2" x14ac:dyDescent="0.2">
      <c r="A133" s="265"/>
      <c r="B133" s="266"/>
      <c r="C133" s="266"/>
      <c r="D133" s="266"/>
      <c r="E133" s="79" t="s">
        <v>528</v>
      </c>
      <c r="F133" s="79" t="s">
        <v>529</v>
      </c>
      <c r="G133" s="74">
        <v>1544007</v>
      </c>
      <c r="H133" s="82">
        <v>1003795</v>
      </c>
      <c r="I133" s="82">
        <v>270832</v>
      </c>
      <c r="J133" s="82">
        <v>56546</v>
      </c>
      <c r="K133" s="82">
        <v>96453</v>
      </c>
      <c r="L133" s="82">
        <v>43449</v>
      </c>
      <c r="M133" s="82">
        <v>725</v>
      </c>
      <c r="N133" s="82">
        <v>2437</v>
      </c>
      <c r="O133" s="82"/>
      <c r="P133" s="82"/>
      <c r="Q133" s="82"/>
      <c r="R133" s="82">
        <v>69620</v>
      </c>
      <c r="S133" s="82"/>
      <c r="T133" s="82"/>
      <c r="U133" s="82">
        <v>150</v>
      </c>
      <c r="V133" s="82"/>
      <c r="W133" s="83"/>
    </row>
    <row r="134" spans="1:23" ht="25.5" outlineLevel="2" x14ac:dyDescent="0.2">
      <c r="A134" s="267"/>
      <c r="B134" s="264"/>
      <c r="C134" s="264"/>
      <c r="D134" s="264"/>
      <c r="E134" s="77" t="s">
        <v>530</v>
      </c>
      <c r="F134" s="77" t="s">
        <v>531</v>
      </c>
      <c r="G134" s="74">
        <v>1170342</v>
      </c>
      <c r="H134" s="80">
        <v>792179</v>
      </c>
      <c r="I134" s="80">
        <v>214281</v>
      </c>
      <c r="J134" s="80">
        <v>34494</v>
      </c>
      <c r="K134" s="80">
        <v>86687</v>
      </c>
      <c r="L134" s="80">
        <v>34651</v>
      </c>
      <c r="M134" s="80"/>
      <c r="N134" s="80">
        <v>1150</v>
      </c>
      <c r="O134" s="80"/>
      <c r="P134" s="80"/>
      <c r="Q134" s="80"/>
      <c r="R134" s="80">
        <v>6900</v>
      </c>
      <c r="S134" s="80"/>
      <c r="T134" s="80"/>
      <c r="U134" s="80"/>
      <c r="V134" s="80"/>
      <c r="W134" s="81"/>
    </row>
    <row r="135" spans="1:23" ht="25.5" outlineLevel="2" x14ac:dyDescent="0.2">
      <c r="A135" s="265"/>
      <c r="B135" s="266"/>
      <c r="C135" s="266"/>
      <c r="D135" s="266"/>
      <c r="E135" s="79" t="s">
        <v>532</v>
      </c>
      <c r="F135" s="79" t="s">
        <v>533</v>
      </c>
      <c r="G135" s="74">
        <v>1845125</v>
      </c>
      <c r="H135" s="82">
        <v>1311960</v>
      </c>
      <c r="I135" s="82">
        <v>348084</v>
      </c>
      <c r="J135" s="82"/>
      <c r="K135" s="82">
        <v>131963</v>
      </c>
      <c r="L135" s="82">
        <v>42193</v>
      </c>
      <c r="M135" s="82">
        <v>270</v>
      </c>
      <c r="N135" s="82">
        <v>2925</v>
      </c>
      <c r="O135" s="82"/>
      <c r="P135" s="82"/>
      <c r="Q135" s="82"/>
      <c r="R135" s="82">
        <v>7630</v>
      </c>
      <c r="S135" s="82"/>
      <c r="T135" s="82"/>
      <c r="U135" s="82">
        <v>100</v>
      </c>
      <c r="V135" s="82"/>
      <c r="W135" s="83"/>
    </row>
    <row r="136" spans="1:23" ht="25.5" outlineLevel="2" x14ac:dyDescent="0.2">
      <c r="A136" s="267"/>
      <c r="B136" s="264"/>
      <c r="C136" s="264"/>
      <c r="D136" s="264"/>
      <c r="E136" s="77" t="s">
        <v>534</v>
      </c>
      <c r="F136" s="77" t="s">
        <v>535</v>
      </c>
      <c r="G136" s="74">
        <v>353794</v>
      </c>
      <c r="H136" s="80">
        <v>133686</v>
      </c>
      <c r="I136" s="80">
        <v>38517</v>
      </c>
      <c r="J136" s="80"/>
      <c r="K136" s="80">
        <v>146616</v>
      </c>
      <c r="L136" s="80">
        <v>15765</v>
      </c>
      <c r="M136" s="80"/>
      <c r="N136" s="80">
        <v>17010</v>
      </c>
      <c r="O136" s="80"/>
      <c r="P136" s="80"/>
      <c r="Q136" s="80"/>
      <c r="R136" s="80">
        <v>2200</v>
      </c>
      <c r="S136" s="80"/>
      <c r="T136" s="80"/>
      <c r="U136" s="80"/>
      <c r="V136" s="80"/>
      <c r="W136" s="81"/>
    </row>
    <row r="137" spans="1:23" ht="25.5" outlineLevel="2" x14ac:dyDescent="0.2">
      <c r="A137" s="265"/>
      <c r="B137" s="266"/>
      <c r="C137" s="266"/>
      <c r="D137" s="266"/>
      <c r="E137" s="79" t="s">
        <v>536</v>
      </c>
      <c r="F137" s="79" t="s">
        <v>537</v>
      </c>
      <c r="G137" s="74">
        <v>603898</v>
      </c>
      <c r="H137" s="82">
        <v>384366</v>
      </c>
      <c r="I137" s="82">
        <v>103216</v>
      </c>
      <c r="J137" s="82">
        <v>240</v>
      </c>
      <c r="K137" s="82">
        <v>83902</v>
      </c>
      <c r="L137" s="82">
        <v>30174</v>
      </c>
      <c r="M137" s="82"/>
      <c r="N137" s="82"/>
      <c r="O137" s="82"/>
      <c r="P137" s="82"/>
      <c r="Q137" s="82"/>
      <c r="R137" s="82">
        <v>2000</v>
      </c>
      <c r="S137" s="82"/>
      <c r="T137" s="82"/>
      <c r="U137" s="82"/>
      <c r="V137" s="82"/>
      <c r="W137" s="83"/>
    </row>
    <row r="138" spans="1:23" ht="25.5" outlineLevel="2" x14ac:dyDescent="0.2">
      <c r="A138" s="267"/>
      <c r="B138" s="264"/>
      <c r="C138" s="264"/>
      <c r="D138" s="264"/>
      <c r="E138" s="77" t="s">
        <v>538</v>
      </c>
      <c r="F138" s="77" t="s">
        <v>539</v>
      </c>
      <c r="G138" s="74">
        <v>387023</v>
      </c>
      <c r="H138" s="80">
        <v>130040</v>
      </c>
      <c r="I138" s="80">
        <v>40128</v>
      </c>
      <c r="J138" s="80"/>
      <c r="K138" s="80">
        <v>100321</v>
      </c>
      <c r="L138" s="80">
        <v>30244</v>
      </c>
      <c r="M138" s="80"/>
      <c r="N138" s="80">
        <v>12890</v>
      </c>
      <c r="O138" s="80"/>
      <c r="P138" s="80"/>
      <c r="Q138" s="80"/>
      <c r="R138" s="80">
        <v>73400</v>
      </c>
      <c r="S138" s="80"/>
      <c r="T138" s="80"/>
      <c r="U138" s="80"/>
      <c r="V138" s="80"/>
      <c r="W138" s="81"/>
    </row>
    <row r="139" spans="1:23" ht="25.5" outlineLevel="2" x14ac:dyDescent="0.2">
      <c r="A139" s="265"/>
      <c r="B139" s="266"/>
      <c r="C139" s="266"/>
      <c r="D139" s="266"/>
      <c r="E139" s="79" t="s">
        <v>540</v>
      </c>
      <c r="F139" s="79" t="s">
        <v>541</v>
      </c>
      <c r="G139" s="74">
        <v>94002</v>
      </c>
      <c r="H139" s="82">
        <v>48331</v>
      </c>
      <c r="I139" s="82">
        <v>14403</v>
      </c>
      <c r="J139" s="82"/>
      <c r="K139" s="82">
        <v>17826</v>
      </c>
      <c r="L139" s="82">
        <v>10848</v>
      </c>
      <c r="M139" s="82"/>
      <c r="N139" s="82">
        <v>174</v>
      </c>
      <c r="O139" s="82"/>
      <c r="P139" s="82"/>
      <c r="Q139" s="82"/>
      <c r="R139" s="82">
        <v>2420</v>
      </c>
      <c r="S139" s="82"/>
      <c r="T139" s="82"/>
      <c r="U139" s="82"/>
      <c r="V139" s="82"/>
      <c r="W139" s="83"/>
    </row>
    <row r="140" spans="1:23" ht="25.5" outlineLevel="2" x14ac:dyDescent="0.2">
      <c r="A140" s="267"/>
      <c r="B140" s="264"/>
      <c r="C140" s="264"/>
      <c r="D140" s="264"/>
      <c r="E140" s="77" t="s">
        <v>542</v>
      </c>
      <c r="F140" s="77" t="s">
        <v>543</v>
      </c>
      <c r="G140" s="74">
        <v>569854</v>
      </c>
      <c r="H140" s="80">
        <v>172392</v>
      </c>
      <c r="I140" s="80">
        <v>51210</v>
      </c>
      <c r="J140" s="80"/>
      <c r="K140" s="80">
        <v>173202</v>
      </c>
      <c r="L140" s="80">
        <v>26430</v>
      </c>
      <c r="M140" s="80"/>
      <c r="N140" s="80">
        <v>17850</v>
      </c>
      <c r="O140" s="80"/>
      <c r="P140" s="80"/>
      <c r="Q140" s="80"/>
      <c r="R140" s="80">
        <v>128770</v>
      </c>
      <c r="S140" s="80"/>
      <c r="T140" s="80"/>
      <c r="U140" s="80"/>
      <c r="V140" s="80"/>
      <c r="W140" s="81"/>
    </row>
    <row r="141" spans="1:23" ht="38.25" outlineLevel="2" x14ac:dyDescent="0.2">
      <c r="A141" s="265"/>
      <c r="B141" s="266"/>
      <c r="C141" s="266"/>
      <c r="D141" s="266"/>
      <c r="E141" s="79" t="s">
        <v>709</v>
      </c>
      <c r="F141" s="79" t="s">
        <v>544</v>
      </c>
      <c r="G141" s="74">
        <v>13983</v>
      </c>
      <c r="H141" s="82">
        <v>11314</v>
      </c>
      <c r="I141" s="82">
        <v>2669</v>
      </c>
      <c r="J141" s="82"/>
      <c r="K141" s="82"/>
      <c r="L141" s="82"/>
      <c r="M141" s="82"/>
      <c r="N141" s="82"/>
      <c r="O141" s="82"/>
      <c r="P141" s="82"/>
      <c r="Q141" s="82"/>
      <c r="R141" s="82"/>
      <c r="S141" s="82"/>
      <c r="T141" s="82"/>
      <c r="U141" s="82"/>
      <c r="V141" s="82"/>
      <c r="W141" s="83"/>
    </row>
    <row r="142" spans="1:23" ht="25.5" outlineLevel="2" x14ac:dyDescent="0.2">
      <c r="A142" s="267"/>
      <c r="B142" s="264"/>
      <c r="C142" s="264"/>
      <c r="D142" s="264"/>
      <c r="E142" s="77" t="s">
        <v>545</v>
      </c>
      <c r="F142" s="77" t="s">
        <v>546</v>
      </c>
      <c r="G142" s="74">
        <v>108728</v>
      </c>
      <c r="H142" s="80">
        <v>46204</v>
      </c>
      <c r="I142" s="80">
        <v>14204</v>
      </c>
      <c r="J142" s="80"/>
      <c r="K142" s="80">
        <v>18931</v>
      </c>
      <c r="L142" s="80">
        <v>2810</v>
      </c>
      <c r="M142" s="80"/>
      <c r="N142" s="80">
        <v>1050</v>
      </c>
      <c r="O142" s="80"/>
      <c r="P142" s="80"/>
      <c r="Q142" s="80"/>
      <c r="R142" s="80">
        <v>25529</v>
      </c>
      <c r="S142" s="80"/>
      <c r="T142" s="80"/>
      <c r="U142" s="80"/>
      <c r="V142" s="80"/>
      <c r="W142" s="81"/>
    </row>
    <row r="143" spans="1:23" ht="25.5" outlineLevel="2" x14ac:dyDescent="0.2">
      <c r="A143" s="265"/>
      <c r="B143" s="266"/>
      <c r="C143" s="266"/>
      <c r="D143" s="266"/>
      <c r="E143" s="79" t="s">
        <v>710</v>
      </c>
      <c r="F143" s="79" t="s">
        <v>547</v>
      </c>
      <c r="G143" s="74">
        <v>44658</v>
      </c>
      <c r="H143" s="82"/>
      <c r="I143" s="82"/>
      <c r="J143" s="82"/>
      <c r="K143" s="82"/>
      <c r="L143" s="82"/>
      <c r="M143" s="82"/>
      <c r="N143" s="82"/>
      <c r="O143" s="82"/>
      <c r="P143" s="82"/>
      <c r="Q143" s="82"/>
      <c r="R143" s="82"/>
      <c r="S143" s="82"/>
      <c r="T143" s="82"/>
      <c r="U143" s="82">
        <v>44658</v>
      </c>
      <c r="V143" s="82"/>
      <c r="W143" s="83"/>
    </row>
    <row r="144" spans="1:23" outlineLevel="1" x14ac:dyDescent="0.2">
      <c r="A144" s="267"/>
      <c r="B144" s="264"/>
      <c r="C144" s="77" t="s">
        <v>548</v>
      </c>
      <c r="D144" s="264" t="s">
        <v>549</v>
      </c>
      <c r="E144" s="264"/>
      <c r="F144" s="264"/>
      <c r="G144" s="74">
        <v>4492790</v>
      </c>
      <c r="H144" s="74">
        <v>2696342</v>
      </c>
      <c r="I144" s="74">
        <v>728859</v>
      </c>
      <c r="J144" s="74">
        <v>14185</v>
      </c>
      <c r="K144" s="74">
        <v>661648</v>
      </c>
      <c r="L144" s="74">
        <v>173365</v>
      </c>
      <c r="M144" s="74">
        <v>270</v>
      </c>
      <c r="N144" s="74">
        <v>2776</v>
      </c>
      <c r="O144" s="74">
        <v>42000</v>
      </c>
      <c r="P144" s="74"/>
      <c r="Q144" s="74"/>
      <c r="R144" s="74">
        <v>171795</v>
      </c>
      <c r="S144" s="74"/>
      <c r="T144" s="74"/>
      <c r="U144" s="74"/>
      <c r="V144" s="74"/>
      <c r="W144" s="75">
        <v>1550</v>
      </c>
    </row>
    <row r="145" spans="1:23" ht="51" outlineLevel="2" x14ac:dyDescent="0.2">
      <c r="A145" s="265"/>
      <c r="B145" s="266"/>
      <c r="C145" s="266"/>
      <c r="D145" s="266"/>
      <c r="E145" s="79" t="s">
        <v>206</v>
      </c>
      <c r="F145" s="79" t="s">
        <v>550</v>
      </c>
      <c r="G145" s="74">
        <v>1306729</v>
      </c>
      <c r="H145" s="82">
        <v>923967</v>
      </c>
      <c r="I145" s="82">
        <v>245897</v>
      </c>
      <c r="J145" s="82">
        <v>690</v>
      </c>
      <c r="K145" s="82">
        <v>94461</v>
      </c>
      <c r="L145" s="82">
        <v>30640</v>
      </c>
      <c r="M145" s="82">
        <v>130</v>
      </c>
      <c r="N145" s="82">
        <v>1100</v>
      </c>
      <c r="O145" s="82"/>
      <c r="P145" s="82"/>
      <c r="Q145" s="82"/>
      <c r="R145" s="82">
        <v>9195</v>
      </c>
      <c r="S145" s="82"/>
      <c r="T145" s="82"/>
      <c r="U145" s="82"/>
      <c r="V145" s="82"/>
      <c r="W145" s="83">
        <v>649</v>
      </c>
    </row>
    <row r="146" spans="1:23" ht="38.25" outlineLevel="2" x14ac:dyDescent="0.2">
      <c r="A146" s="267"/>
      <c r="B146" s="264"/>
      <c r="C146" s="264"/>
      <c r="D146" s="264"/>
      <c r="E146" s="77" t="s">
        <v>551</v>
      </c>
      <c r="F146" s="77" t="s">
        <v>711</v>
      </c>
      <c r="G146" s="74">
        <v>261165</v>
      </c>
      <c r="H146" s="80">
        <v>180041</v>
      </c>
      <c r="I146" s="80">
        <v>47665</v>
      </c>
      <c r="J146" s="80"/>
      <c r="K146" s="80">
        <v>22700</v>
      </c>
      <c r="L146" s="80">
        <v>7462</v>
      </c>
      <c r="M146" s="80"/>
      <c r="N146" s="80">
        <v>97</v>
      </c>
      <c r="O146" s="80"/>
      <c r="P146" s="80"/>
      <c r="Q146" s="80"/>
      <c r="R146" s="80">
        <v>3200</v>
      </c>
      <c r="S146" s="80"/>
      <c r="T146" s="80"/>
      <c r="U146" s="80"/>
      <c r="V146" s="80"/>
      <c r="W146" s="81"/>
    </row>
    <row r="147" spans="1:23" ht="51" outlineLevel="2" x14ac:dyDescent="0.2">
      <c r="A147" s="265"/>
      <c r="B147" s="266"/>
      <c r="C147" s="266"/>
      <c r="D147" s="266"/>
      <c r="E147" s="79" t="s">
        <v>208</v>
      </c>
      <c r="F147" s="79" t="s">
        <v>553</v>
      </c>
      <c r="G147" s="74">
        <v>627555</v>
      </c>
      <c r="H147" s="82">
        <v>352700</v>
      </c>
      <c r="I147" s="82">
        <v>102554</v>
      </c>
      <c r="J147" s="82">
        <v>2350</v>
      </c>
      <c r="K147" s="82">
        <v>143839</v>
      </c>
      <c r="L147" s="82">
        <v>25211</v>
      </c>
      <c r="M147" s="82"/>
      <c r="N147" s="82"/>
      <c r="O147" s="82"/>
      <c r="P147" s="82"/>
      <c r="Q147" s="82"/>
      <c r="R147" s="82"/>
      <c r="S147" s="82"/>
      <c r="T147" s="82"/>
      <c r="U147" s="82"/>
      <c r="V147" s="82"/>
      <c r="W147" s="83">
        <v>901</v>
      </c>
    </row>
    <row r="148" spans="1:23" ht="25.5" outlineLevel="2" x14ac:dyDescent="0.2">
      <c r="A148" s="267"/>
      <c r="B148" s="264"/>
      <c r="C148" s="264"/>
      <c r="D148" s="264"/>
      <c r="E148" s="77" t="s">
        <v>554</v>
      </c>
      <c r="F148" s="77" t="s">
        <v>555</v>
      </c>
      <c r="G148" s="74">
        <v>1587986</v>
      </c>
      <c r="H148" s="80">
        <v>743468</v>
      </c>
      <c r="I148" s="80">
        <v>197040</v>
      </c>
      <c r="J148" s="80">
        <v>10500</v>
      </c>
      <c r="K148" s="80">
        <v>370609</v>
      </c>
      <c r="L148" s="80">
        <v>87977</v>
      </c>
      <c r="M148" s="80">
        <v>60</v>
      </c>
      <c r="N148" s="80">
        <v>1100</v>
      </c>
      <c r="O148" s="80">
        <v>42000</v>
      </c>
      <c r="P148" s="80"/>
      <c r="Q148" s="80"/>
      <c r="R148" s="80">
        <v>135232</v>
      </c>
      <c r="S148" s="80"/>
      <c r="T148" s="80"/>
      <c r="U148" s="80"/>
      <c r="V148" s="80"/>
      <c r="W148" s="81"/>
    </row>
    <row r="149" spans="1:23" ht="38.25" outlineLevel="2" x14ac:dyDescent="0.2">
      <c r="A149" s="265"/>
      <c r="B149" s="266"/>
      <c r="C149" s="266"/>
      <c r="D149" s="266"/>
      <c r="E149" s="79" t="s">
        <v>556</v>
      </c>
      <c r="F149" s="79" t="s">
        <v>557</v>
      </c>
      <c r="G149" s="74">
        <v>258809</v>
      </c>
      <c r="H149" s="82">
        <v>189482</v>
      </c>
      <c r="I149" s="82">
        <v>50216</v>
      </c>
      <c r="J149" s="82">
        <v>595</v>
      </c>
      <c r="K149" s="82">
        <v>9014</v>
      </c>
      <c r="L149" s="82">
        <v>5390</v>
      </c>
      <c r="M149" s="82"/>
      <c r="N149" s="82">
        <v>114</v>
      </c>
      <c r="O149" s="82"/>
      <c r="P149" s="82"/>
      <c r="Q149" s="82"/>
      <c r="R149" s="82">
        <v>3998</v>
      </c>
      <c r="S149" s="82"/>
      <c r="T149" s="82"/>
      <c r="U149" s="82"/>
      <c r="V149" s="82"/>
      <c r="W149" s="83"/>
    </row>
    <row r="150" spans="1:23" ht="38.25" outlineLevel="2" x14ac:dyDescent="0.2">
      <c r="A150" s="267"/>
      <c r="B150" s="264"/>
      <c r="C150" s="264"/>
      <c r="D150" s="264"/>
      <c r="E150" s="77" t="s">
        <v>210</v>
      </c>
      <c r="F150" s="77" t="s">
        <v>558</v>
      </c>
      <c r="G150" s="74">
        <v>364686</v>
      </c>
      <c r="H150" s="80">
        <v>247506</v>
      </c>
      <c r="I150" s="80">
        <v>67237</v>
      </c>
      <c r="J150" s="80">
        <v>50</v>
      </c>
      <c r="K150" s="80">
        <v>18027</v>
      </c>
      <c r="L150" s="80">
        <v>13251</v>
      </c>
      <c r="M150" s="80">
        <v>80</v>
      </c>
      <c r="N150" s="80">
        <v>365</v>
      </c>
      <c r="O150" s="80"/>
      <c r="P150" s="80"/>
      <c r="Q150" s="80"/>
      <c r="R150" s="80">
        <v>18170</v>
      </c>
      <c r="S150" s="80"/>
      <c r="T150" s="80"/>
      <c r="U150" s="80"/>
      <c r="V150" s="80"/>
      <c r="W150" s="81"/>
    </row>
    <row r="151" spans="1:23" ht="38.25" outlineLevel="2" x14ac:dyDescent="0.2">
      <c r="A151" s="265"/>
      <c r="B151" s="266"/>
      <c r="C151" s="266"/>
      <c r="D151" s="266"/>
      <c r="E151" s="79" t="s">
        <v>559</v>
      </c>
      <c r="F151" s="79" t="s">
        <v>560</v>
      </c>
      <c r="G151" s="74">
        <v>85860</v>
      </c>
      <c r="H151" s="82">
        <v>59178</v>
      </c>
      <c r="I151" s="82">
        <v>18250</v>
      </c>
      <c r="J151" s="82"/>
      <c r="K151" s="82">
        <v>2998</v>
      </c>
      <c r="L151" s="82">
        <v>3434</v>
      </c>
      <c r="M151" s="82"/>
      <c r="N151" s="82"/>
      <c r="O151" s="82"/>
      <c r="P151" s="82"/>
      <c r="Q151" s="82"/>
      <c r="R151" s="82">
        <v>2000</v>
      </c>
      <c r="S151" s="82"/>
      <c r="T151" s="82"/>
      <c r="U151" s="82"/>
      <c r="V151" s="82"/>
      <c r="W151" s="83"/>
    </row>
    <row r="152" spans="1:23" outlineLevel="1" x14ac:dyDescent="0.2">
      <c r="A152" s="267"/>
      <c r="B152" s="264"/>
      <c r="C152" s="77" t="s">
        <v>561</v>
      </c>
      <c r="D152" s="264" t="s">
        <v>562</v>
      </c>
      <c r="E152" s="264"/>
      <c r="F152" s="264"/>
      <c r="G152" s="74">
        <v>906562</v>
      </c>
      <c r="H152" s="74">
        <v>249126</v>
      </c>
      <c r="I152" s="74">
        <v>72472</v>
      </c>
      <c r="J152" s="74">
        <v>1800</v>
      </c>
      <c r="K152" s="74">
        <v>273997</v>
      </c>
      <c r="L152" s="74">
        <v>179897</v>
      </c>
      <c r="M152" s="74"/>
      <c r="N152" s="74">
        <v>5270</v>
      </c>
      <c r="O152" s="74">
        <v>120000</v>
      </c>
      <c r="P152" s="74"/>
      <c r="Q152" s="74"/>
      <c r="R152" s="74">
        <v>4000</v>
      </c>
      <c r="S152" s="74"/>
      <c r="T152" s="74"/>
      <c r="U152" s="74"/>
      <c r="V152" s="74"/>
      <c r="W152" s="75"/>
    </row>
    <row r="153" spans="1:23" ht="25.5" outlineLevel="2" x14ac:dyDescent="0.2">
      <c r="A153" s="265"/>
      <c r="B153" s="266"/>
      <c r="C153" s="266"/>
      <c r="D153" s="266"/>
      <c r="E153" s="79" t="s">
        <v>712</v>
      </c>
      <c r="F153" s="79" t="s">
        <v>563</v>
      </c>
      <c r="G153" s="74">
        <v>906562</v>
      </c>
      <c r="H153" s="82">
        <v>249126</v>
      </c>
      <c r="I153" s="82">
        <v>72472</v>
      </c>
      <c r="J153" s="82">
        <v>1800</v>
      </c>
      <c r="K153" s="82">
        <v>273997</v>
      </c>
      <c r="L153" s="82">
        <v>179897</v>
      </c>
      <c r="M153" s="82"/>
      <c r="N153" s="82">
        <v>5270</v>
      </c>
      <c r="O153" s="82">
        <v>120000</v>
      </c>
      <c r="P153" s="82"/>
      <c r="Q153" s="82"/>
      <c r="R153" s="82">
        <v>4000</v>
      </c>
      <c r="S153" s="82"/>
      <c r="T153" s="82"/>
      <c r="U153" s="82"/>
      <c r="V153" s="82"/>
      <c r="W153" s="83"/>
    </row>
    <row r="154" spans="1:23" outlineLevel="1" x14ac:dyDescent="0.2">
      <c r="A154" s="267"/>
      <c r="B154" s="264"/>
      <c r="C154" s="77" t="s">
        <v>564</v>
      </c>
      <c r="D154" s="264" t="s">
        <v>565</v>
      </c>
      <c r="E154" s="264"/>
      <c r="F154" s="264"/>
      <c r="G154" s="74">
        <v>2586951</v>
      </c>
      <c r="H154" s="74">
        <v>61295</v>
      </c>
      <c r="I154" s="74">
        <v>16652</v>
      </c>
      <c r="J154" s="74"/>
      <c r="K154" s="74"/>
      <c r="L154" s="74">
        <v>2509004</v>
      </c>
      <c r="M154" s="74"/>
      <c r="N154" s="74"/>
      <c r="O154" s="74"/>
      <c r="P154" s="74"/>
      <c r="Q154" s="74"/>
      <c r="R154" s="74"/>
      <c r="S154" s="74"/>
      <c r="T154" s="74"/>
      <c r="U154" s="74"/>
      <c r="V154" s="74"/>
      <c r="W154" s="75"/>
    </row>
    <row r="155" spans="1:23" ht="38.25" outlineLevel="2" x14ac:dyDescent="0.2">
      <c r="A155" s="265"/>
      <c r="B155" s="266"/>
      <c r="C155" s="266"/>
      <c r="D155" s="266"/>
      <c r="E155" s="79" t="s">
        <v>566</v>
      </c>
      <c r="F155" s="79" t="s">
        <v>567</v>
      </c>
      <c r="G155" s="74">
        <v>158589</v>
      </c>
      <c r="H155" s="82"/>
      <c r="I155" s="82"/>
      <c r="J155" s="82"/>
      <c r="K155" s="82"/>
      <c r="L155" s="82">
        <v>158589</v>
      </c>
      <c r="M155" s="82"/>
      <c r="N155" s="82"/>
      <c r="O155" s="82"/>
      <c r="P155" s="82"/>
      <c r="Q155" s="82"/>
      <c r="R155" s="82"/>
      <c r="S155" s="82"/>
      <c r="T155" s="82"/>
      <c r="U155" s="82"/>
      <c r="V155" s="82"/>
      <c r="W155" s="83"/>
    </row>
    <row r="156" spans="1:23" ht="38.25" outlineLevel="2" x14ac:dyDescent="0.2">
      <c r="A156" s="267"/>
      <c r="B156" s="264"/>
      <c r="C156" s="264"/>
      <c r="D156" s="264"/>
      <c r="E156" s="77" t="s">
        <v>568</v>
      </c>
      <c r="F156" s="77" t="s">
        <v>569</v>
      </c>
      <c r="G156" s="74">
        <v>78731</v>
      </c>
      <c r="H156" s="80"/>
      <c r="I156" s="80"/>
      <c r="J156" s="80"/>
      <c r="K156" s="80"/>
      <c r="L156" s="80">
        <v>78731</v>
      </c>
      <c r="M156" s="80"/>
      <c r="N156" s="80"/>
      <c r="O156" s="80"/>
      <c r="P156" s="80"/>
      <c r="Q156" s="80"/>
      <c r="R156" s="80"/>
      <c r="S156" s="80"/>
      <c r="T156" s="80"/>
      <c r="U156" s="80"/>
      <c r="V156" s="80"/>
      <c r="W156" s="81"/>
    </row>
    <row r="157" spans="1:23" ht="38.25" outlineLevel="2" x14ac:dyDescent="0.2">
      <c r="A157" s="265"/>
      <c r="B157" s="266"/>
      <c r="C157" s="266"/>
      <c r="D157" s="266"/>
      <c r="E157" s="79" t="s">
        <v>570</v>
      </c>
      <c r="F157" s="79" t="s">
        <v>571</v>
      </c>
      <c r="G157" s="74">
        <v>143462</v>
      </c>
      <c r="H157" s="82"/>
      <c r="I157" s="82"/>
      <c r="J157" s="82"/>
      <c r="K157" s="82"/>
      <c r="L157" s="82">
        <v>143462</v>
      </c>
      <c r="M157" s="82"/>
      <c r="N157" s="82"/>
      <c r="O157" s="82"/>
      <c r="P157" s="82"/>
      <c r="Q157" s="82"/>
      <c r="R157" s="82"/>
      <c r="S157" s="82"/>
      <c r="T157" s="82"/>
      <c r="U157" s="82"/>
      <c r="V157" s="82"/>
      <c r="W157" s="83"/>
    </row>
    <row r="158" spans="1:23" ht="38.25" outlineLevel="2" x14ac:dyDescent="0.2">
      <c r="A158" s="267"/>
      <c r="B158" s="264"/>
      <c r="C158" s="264"/>
      <c r="D158" s="264"/>
      <c r="E158" s="77" t="s">
        <v>572</v>
      </c>
      <c r="F158" s="77" t="s">
        <v>573</v>
      </c>
      <c r="G158" s="74">
        <v>92913</v>
      </c>
      <c r="H158" s="80"/>
      <c r="I158" s="80"/>
      <c r="J158" s="80"/>
      <c r="K158" s="80"/>
      <c r="L158" s="80">
        <v>92913</v>
      </c>
      <c r="M158" s="80"/>
      <c r="N158" s="80"/>
      <c r="O158" s="80"/>
      <c r="P158" s="80"/>
      <c r="Q158" s="80"/>
      <c r="R158" s="80"/>
      <c r="S158" s="80"/>
      <c r="T158" s="80"/>
      <c r="U158" s="80"/>
      <c r="V158" s="80"/>
      <c r="W158" s="81"/>
    </row>
    <row r="159" spans="1:23" ht="63.75" outlineLevel="2" x14ac:dyDescent="0.2">
      <c r="A159" s="265"/>
      <c r="B159" s="266"/>
      <c r="C159" s="266"/>
      <c r="D159" s="266"/>
      <c r="E159" s="79" t="s">
        <v>574</v>
      </c>
      <c r="F159" s="79" t="s">
        <v>575</v>
      </c>
      <c r="G159" s="74">
        <v>51349</v>
      </c>
      <c r="H159" s="82"/>
      <c r="I159" s="82"/>
      <c r="J159" s="82"/>
      <c r="K159" s="82"/>
      <c r="L159" s="82">
        <v>51349</v>
      </c>
      <c r="M159" s="82"/>
      <c r="N159" s="82"/>
      <c r="O159" s="82"/>
      <c r="P159" s="82"/>
      <c r="Q159" s="82"/>
      <c r="R159" s="82"/>
      <c r="S159" s="82"/>
      <c r="T159" s="82"/>
      <c r="U159" s="82"/>
      <c r="V159" s="82"/>
      <c r="W159" s="83"/>
    </row>
    <row r="160" spans="1:23" ht="38.25" outlineLevel="2" x14ac:dyDescent="0.2">
      <c r="A160" s="267"/>
      <c r="B160" s="264"/>
      <c r="C160" s="264"/>
      <c r="D160" s="264"/>
      <c r="E160" s="77" t="s">
        <v>576</v>
      </c>
      <c r="F160" s="77" t="s">
        <v>577</v>
      </c>
      <c r="G160" s="74">
        <v>93546</v>
      </c>
      <c r="H160" s="80"/>
      <c r="I160" s="80"/>
      <c r="J160" s="80"/>
      <c r="K160" s="80"/>
      <c r="L160" s="80">
        <v>93546</v>
      </c>
      <c r="M160" s="80"/>
      <c r="N160" s="80"/>
      <c r="O160" s="80"/>
      <c r="P160" s="80"/>
      <c r="Q160" s="80"/>
      <c r="R160" s="80"/>
      <c r="S160" s="80"/>
      <c r="T160" s="80"/>
      <c r="U160" s="80"/>
      <c r="V160" s="80"/>
      <c r="W160" s="81"/>
    </row>
    <row r="161" spans="1:23" ht="38.25" outlineLevel="2" x14ac:dyDescent="0.2">
      <c r="A161" s="265"/>
      <c r="B161" s="266"/>
      <c r="C161" s="266"/>
      <c r="D161" s="266"/>
      <c r="E161" s="79" t="s">
        <v>578</v>
      </c>
      <c r="F161" s="79" t="s">
        <v>579</v>
      </c>
      <c r="G161" s="74">
        <v>130204</v>
      </c>
      <c r="H161" s="82"/>
      <c r="I161" s="82"/>
      <c r="J161" s="82"/>
      <c r="K161" s="82"/>
      <c r="L161" s="82">
        <v>130204</v>
      </c>
      <c r="M161" s="82"/>
      <c r="N161" s="82"/>
      <c r="O161" s="82"/>
      <c r="P161" s="82"/>
      <c r="Q161" s="82"/>
      <c r="R161" s="82"/>
      <c r="S161" s="82"/>
      <c r="T161" s="82"/>
      <c r="U161" s="82"/>
      <c r="V161" s="82"/>
      <c r="W161" s="83"/>
    </row>
    <row r="162" spans="1:23" ht="38.25" outlineLevel="2" x14ac:dyDescent="0.2">
      <c r="A162" s="267"/>
      <c r="B162" s="264"/>
      <c r="C162" s="264"/>
      <c r="D162" s="264"/>
      <c r="E162" s="77" t="s">
        <v>580</v>
      </c>
      <c r="F162" s="77" t="s">
        <v>581</v>
      </c>
      <c r="G162" s="74">
        <v>83000</v>
      </c>
      <c r="H162" s="80"/>
      <c r="I162" s="80"/>
      <c r="J162" s="80"/>
      <c r="K162" s="80"/>
      <c r="L162" s="80">
        <v>83000</v>
      </c>
      <c r="M162" s="80"/>
      <c r="N162" s="80"/>
      <c r="O162" s="80"/>
      <c r="P162" s="80"/>
      <c r="Q162" s="80"/>
      <c r="R162" s="80"/>
      <c r="S162" s="80"/>
      <c r="T162" s="80"/>
      <c r="U162" s="80"/>
      <c r="V162" s="80"/>
      <c r="W162" s="81"/>
    </row>
    <row r="163" spans="1:23" ht="38.25" outlineLevel="2" x14ac:dyDescent="0.2">
      <c r="A163" s="265"/>
      <c r="B163" s="266"/>
      <c r="C163" s="266"/>
      <c r="D163" s="266"/>
      <c r="E163" s="79" t="s">
        <v>582</v>
      </c>
      <c r="F163" s="79" t="s">
        <v>583</v>
      </c>
      <c r="G163" s="74">
        <v>98201</v>
      </c>
      <c r="H163" s="82"/>
      <c r="I163" s="82"/>
      <c r="J163" s="82"/>
      <c r="K163" s="82"/>
      <c r="L163" s="82">
        <v>98201</v>
      </c>
      <c r="M163" s="82"/>
      <c r="N163" s="82"/>
      <c r="O163" s="82"/>
      <c r="P163" s="82"/>
      <c r="Q163" s="82"/>
      <c r="R163" s="82"/>
      <c r="S163" s="82"/>
      <c r="T163" s="82"/>
      <c r="U163" s="82"/>
      <c r="V163" s="82"/>
      <c r="W163" s="83"/>
    </row>
    <row r="164" spans="1:23" ht="38.25" outlineLevel="2" x14ac:dyDescent="0.2">
      <c r="A164" s="267"/>
      <c r="B164" s="264"/>
      <c r="C164" s="264"/>
      <c r="D164" s="264"/>
      <c r="E164" s="77" t="s">
        <v>584</v>
      </c>
      <c r="F164" s="77" t="s">
        <v>585</v>
      </c>
      <c r="G164" s="74">
        <v>92000</v>
      </c>
      <c r="H164" s="80"/>
      <c r="I164" s="80"/>
      <c r="J164" s="80"/>
      <c r="K164" s="80"/>
      <c r="L164" s="80">
        <v>92000</v>
      </c>
      <c r="M164" s="80"/>
      <c r="N164" s="80"/>
      <c r="O164" s="80"/>
      <c r="P164" s="80"/>
      <c r="Q164" s="80"/>
      <c r="R164" s="80"/>
      <c r="S164" s="80"/>
      <c r="T164" s="80"/>
      <c r="U164" s="80"/>
      <c r="V164" s="80"/>
      <c r="W164" s="81"/>
    </row>
    <row r="165" spans="1:23" ht="38.25" outlineLevel="2" x14ac:dyDescent="0.2">
      <c r="A165" s="265"/>
      <c r="B165" s="266"/>
      <c r="C165" s="266"/>
      <c r="D165" s="266"/>
      <c r="E165" s="79" t="s">
        <v>586</v>
      </c>
      <c r="F165" s="79" t="s">
        <v>587</v>
      </c>
      <c r="G165" s="74">
        <v>56776</v>
      </c>
      <c r="H165" s="82">
        <v>20621</v>
      </c>
      <c r="I165" s="82">
        <v>5591</v>
      </c>
      <c r="J165" s="82"/>
      <c r="K165" s="82"/>
      <c r="L165" s="82">
        <v>30564</v>
      </c>
      <c r="M165" s="82"/>
      <c r="N165" s="82"/>
      <c r="O165" s="82"/>
      <c r="P165" s="82"/>
      <c r="Q165" s="82"/>
      <c r="R165" s="82"/>
      <c r="S165" s="82"/>
      <c r="T165" s="82"/>
      <c r="U165" s="82"/>
      <c r="V165" s="82"/>
      <c r="W165" s="83"/>
    </row>
    <row r="166" spans="1:23" ht="63.75" outlineLevel="2" x14ac:dyDescent="0.2">
      <c r="A166" s="267"/>
      <c r="B166" s="264"/>
      <c r="C166" s="264"/>
      <c r="D166" s="264"/>
      <c r="E166" s="77" t="s">
        <v>588</v>
      </c>
      <c r="F166" s="77" t="s">
        <v>589</v>
      </c>
      <c r="G166" s="74">
        <v>35000</v>
      </c>
      <c r="H166" s="80"/>
      <c r="I166" s="80"/>
      <c r="J166" s="80"/>
      <c r="K166" s="80"/>
      <c r="L166" s="80">
        <v>35000</v>
      </c>
      <c r="M166" s="80"/>
      <c r="N166" s="80"/>
      <c r="O166" s="80"/>
      <c r="P166" s="80"/>
      <c r="Q166" s="80"/>
      <c r="R166" s="80"/>
      <c r="S166" s="80"/>
      <c r="T166" s="80"/>
      <c r="U166" s="80"/>
      <c r="V166" s="80"/>
      <c r="W166" s="81"/>
    </row>
    <row r="167" spans="1:23" ht="63.75" outlineLevel="2" x14ac:dyDescent="0.2">
      <c r="A167" s="265"/>
      <c r="B167" s="266"/>
      <c r="C167" s="266"/>
      <c r="D167" s="266"/>
      <c r="E167" s="79" t="s">
        <v>590</v>
      </c>
      <c r="F167" s="79" t="s">
        <v>591</v>
      </c>
      <c r="G167" s="74">
        <v>130000</v>
      </c>
      <c r="H167" s="82"/>
      <c r="I167" s="82"/>
      <c r="J167" s="82"/>
      <c r="K167" s="82"/>
      <c r="L167" s="82">
        <v>130000</v>
      </c>
      <c r="M167" s="82"/>
      <c r="N167" s="82"/>
      <c r="O167" s="82"/>
      <c r="P167" s="82"/>
      <c r="Q167" s="82"/>
      <c r="R167" s="82"/>
      <c r="S167" s="82"/>
      <c r="T167" s="82"/>
      <c r="U167" s="82"/>
      <c r="V167" s="82"/>
      <c r="W167" s="83"/>
    </row>
    <row r="168" spans="1:23" ht="63.75" outlineLevel="2" x14ac:dyDescent="0.2">
      <c r="A168" s="267"/>
      <c r="B168" s="264"/>
      <c r="C168" s="264"/>
      <c r="D168" s="264"/>
      <c r="E168" s="77" t="s">
        <v>592</v>
      </c>
      <c r="F168" s="77" t="s">
        <v>593</v>
      </c>
      <c r="G168" s="74">
        <v>200999</v>
      </c>
      <c r="H168" s="80"/>
      <c r="I168" s="80"/>
      <c r="J168" s="80"/>
      <c r="K168" s="80"/>
      <c r="L168" s="80">
        <v>200999</v>
      </c>
      <c r="M168" s="80"/>
      <c r="N168" s="80"/>
      <c r="O168" s="80"/>
      <c r="P168" s="80"/>
      <c r="Q168" s="80"/>
      <c r="R168" s="80"/>
      <c r="S168" s="80"/>
      <c r="T168" s="80"/>
      <c r="U168" s="80"/>
      <c r="V168" s="80"/>
      <c r="W168" s="81"/>
    </row>
    <row r="169" spans="1:23" ht="51" outlineLevel="2" x14ac:dyDescent="0.2">
      <c r="A169" s="265"/>
      <c r="B169" s="266"/>
      <c r="C169" s="266"/>
      <c r="D169" s="266"/>
      <c r="E169" s="79" t="s">
        <v>594</v>
      </c>
      <c r="F169" s="79" t="s">
        <v>595</v>
      </c>
      <c r="G169" s="74">
        <v>197193</v>
      </c>
      <c r="H169" s="82"/>
      <c r="I169" s="82"/>
      <c r="J169" s="82"/>
      <c r="K169" s="82"/>
      <c r="L169" s="82">
        <v>197193</v>
      </c>
      <c r="M169" s="82"/>
      <c r="N169" s="82"/>
      <c r="O169" s="82"/>
      <c r="P169" s="82"/>
      <c r="Q169" s="82"/>
      <c r="R169" s="82"/>
      <c r="S169" s="82"/>
      <c r="T169" s="82"/>
      <c r="U169" s="82"/>
      <c r="V169" s="82"/>
      <c r="W169" s="83"/>
    </row>
    <row r="170" spans="1:23" ht="63.75" outlineLevel="2" x14ac:dyDescent="0.2">
      <c r="A170" s="267"/>
      <c r="B170" s="264"/>
      <c r="C170" s="264"/>
      <c r="D170" s="264"/>
      <c r="E170" s="77" t="s">
        <v>596</v>
      </c>
      <c r="F170" s="77" t="s">
        <v>597</v>
      </c>
      <c r="G170" s="74">
        <v>338043</v>
      </c>
      <c r="H170" s="80"/>
      <c r="I170" s="80"/>
      <c r="J170" s="80"/>
      <c r="K170" s="80"/>
      <c r="L170" s="80">
        <v>338043</v>
      </c>
      <c r="M170" s="80"/>
      <c r="N170" s="80"/>
      <c r="O170" s="80"/>
      <c r="P170" s="80"/>
      <c r="Q170" s="80"/>
      <c r="R170" s="80"/>
      <c r="S170" s="80"/>
      <c r="T170" s="80"/>
      <c r="U170" s="80"/>
      <c r="V170" s="80"/>
      <c r="W170" s="81"/>
    </row>
    <row r="171" spans="1:23" ht="51" outlineLevel="2" x14ac:dyDescent="0.2">
      <c r="A171" s="265"/>
      <c r="B171" s="266"/>
      <c r="C171" s="266"/>
      <c r="D171" s="266"/>
      <c r="E171" s="79" t="s">
        <v>598</v>
      </c>
      <c r="F171" s="79" t="s">
        <v>599</v>
      </c>
      <c r="G171" s="74">
        <v>80460</v>
      </c>
      <c r="H171" s="82">
        <v>19912</v>
      </c>
      <c r="I171" s="82">
        <v>5413</v>
      </c>
      <c r="J171" s="82"/>
      <c r="K171" s="82"/>
      <c r="L171" s="82">
        <v>55135</v>
      </c>
      <c r="M171" s="82"/>
      <c r="N171" s="82"/>
      <c r="O171" s="82"/>
      <c r="P171" s="82"/>
      <c r="Q171" s="82"/>
      <c r="R171" s="82"/>
      <c r="S171" s="82"/>
      <c r="T171" s="82"/>
      <c r="U171" s="82"/>
      <c r="V171" s="82"/>
      <c r="W171" s="83"/>
    </row>
    <row r="172" spans="1:23" ht="51" outlineLevel="2" x14ac:dyDescent="0.2">
      <c r="A172" s="267"/>
      <c r="B172" s="264"/>
      <c r="C172" s="264"/>
      <c r="D172" s="264"/>
      <c r="E172" s="77" t="s">
        <v>600</v>
      </c>
      <c r="F172" s="77" t="s">
        <v>601</v>
      </c>
      <c r="G172" s="74">
        <v>45425</v>
      </c>
      <c r="H172" s="80"/>
      <c r="I172" s="80"/>
      <c r="J172" s="80"/>
      <c r="K172" s="80"/>
      <c r="L172" s="80">
        <v>45425</v>
      </c>
      <c r="M172" s="80"/>
      <c r="N172" s="80"/>
      <c r="O172" s="80"/>
      <c r="P172" s="80"/>
      <c r="Q172" s="80"/>
      <c r="R172" s="80"/>
      <c r="S172" s="80"/>
      <c r="T172" s="80"/>
      <c r="U172" s="80"/>
      <c r="V172" s="80"/>
      <c r="W172" s="81"/>
    </row>
    <row r="173" spans="1:23" ht="51" outlineLevel="2" x14ac:dyDescent="0.2">
      <c r="A173" s="265"/>
      <c r="B173" s="266"/>
      <c r="C173" s="266"/>
      <c r="D173" s="266"/>
      <c r="E173" s="79" t="s">
        <v>602</v>
      </c>
      <c r="F173" s="79" t="s">
        <v>603</v>
      </c>
      <c r="G173" s="74">
        <v>119375</v>
      </c>
      <c r="H173" s="82"/>
      <c r="I173" s="82"/>
      <c r="J173" s="82"/>
      <c r="K173" s="82"/>
      <c r="L173" s="82">
        <v>119375</v>
      </c>
      <c r="M173" s="82"/>
      <c r="N173" s="82"/>
      <c r="O173" s="82"/>
      <c r="P173" s="82"/>
      <c r="Q173" s="82"/>
      <c r="R173" s="82"/>
      <c r="S173" s="82"/>
      <c r="T173" s="82"/>
      <c r="U173" s="82"/>
      <c r="V173" s="82"/>
      <c r="W173" s="83"/>
    </row>
    <row r="174" spans="1:23" ht="51" outlineLevel="2" x14ac:dyDescent="0.2">
      <c r="A174" s="267"/>
      <c r="B174" s="264"/>
      <c r="C174" s="264"/>
      <c r="D174" s="264"/>
      <c r="E174" s="77" t="s">
        <v>604</v>
      </c>
      <c r="F174" s="77" t="s">
        <v>605</v>
      </c>
      <c r="G174" s="74">
        <v>125604</v>
      </c>
      <c r="H174" s="80"/>
      <c r="I174" s="80"/>
      <c r="J174" s="80"/>
      <c r="K174" s="80"/>
      <c r="L174" s="80">
        <v>125604</v>
      </c>
      <c r="M174" s="80"/>
      <c r="N174" s="80"/>
      <c r="O174" s="80"/>
      <c r="P174" s="80"/>
      <c r="Q174" s="80"/>
      <c r="R174" s="80"/>
      <c r="S174" s="80"/>
      <c r="T174" s="80"/>
      <c r="U174" s="80"/>
      <c r="V174" s="80"/>
      <c r="W174" s="81"/>
    </row>
    <row r="175" spans="1:23" ht="51" outlineLevel="2" x14ac:dyDescent="0.2">
      <c r="A175" s="265"/>
      <c r="B175" s="266"/>
      <c r="C175" s="266"/>
      <c r="D175" s="266"/>
      <c r="E175" s="79" t="s">
        <v>606</v>
      </c>
      <c r="F175" s="79" t="s">
        <v>607</v>
      </c>
      <c r="G175" s="74">
        <v>164028</v>
      </c>
      <c r="H175" s="82"/>
      <c r="I175" s="82"/>
      <c r="J175" s="82"/>
      <c r="K175" s="82"/>
      <c r="L175" s="82">
        <v>164028</v>
      </c>
      <c r="M175" s="82"/>
      <c r="N175" s="82"/>
      <c r="O175" s="82"/>
      <c r="P175" s="82"/>
      <c r="Q175" s="82"/>
      <c r="R175" s="82"/>
      <c r="S175" s="82"/>
      <c r="T175" s="82"/>
      <c r="U175" s="82"/>
      <c r="V175" s="82"/>
      <c r="W175" s="83"/>
    </row>
    <row r="176" spans="1:23" ht="51" outlineLevel="2" x14ac:dyDescent="0.2">
      <c r="A176" s="267"/>
      <c r="B176" s="264"/>
      <c r="C176" s="264"/>
      <c r="D176" s="264"/>
      <c r="E176" s="77" t="s">
        <v>608</v>
      </c>
      <c r="F176" s="77" t="s">
        <v>609</v>
      </c>
      <c r="G176" s="74">
        <v>70393</v>
      </c>
      <c r="H176" s="80">
        <v>20762</v>
      </c>
      <c r="I176" s="80">
        <v>5648</v>
      </c>
      <c r="J176" s="80"/>
      <c r="K176" s="80"/>
      <c r="L176" s="80">
        <v>43983</v>
      </c>
      <c r="M176" s="80"/>
      <c r="N176" s="80"/>
      <c r="O176" s="80"/>
      <c r="P176" s="80"/>
      <c r="Q176" s="80"/>
      <c r="R176" s="80"/>
      <c r="S176" s="80"/>
      <c r="T176" s="80"/>
      <c r="U176" s="80"/>
      <c r="V176" s="80"/>
      <c r="W176" s="81"/>
    </row>
    <row r="177" spans="1:23" ht="63.75" outlineLevel="2" x14ac:dyDescent="0.2">
      <c r="A177" s="265"/>
      <c r="B177" s="266"/>
      <c r="C177" s="266"/>
      <c r="D177" s="266"/>
      <c r="E177" s="79" t="s">
        <v>713</v>
      </c>
      <c r="F177" s="79" t="s">
        <v>714</v>
      </c>
      <c r="G177" s="74">
        <v>1660</v>
      </c>
      <c r="H177" s="82"/>
      <c r="I177" s="82"/>
      <c r="J177" s="82"/>
      <c r="K177" s="82"/>
      <c r="L177" s="82">
        <v>1660</v>
      </c>
      <c r="M177" s="82"/>
      <c r="N177" s="82"/>
      <c r="O177" s="82"/>
      <c r="P177" s="82"/>
      <c r="Q177" s="82"/>
      <c r="R177" s="82"/>
      <c r="S177" s="82"/>
      <c r="T177" s="82"/>
      <c r="U177" s="82"/>
      <c r="V177" s="82"/>
      <c r="W177" s="83"/>
    </row>
    <row r="178" spans="1:23" outlineLevel="1" x14ac:dyDescent="0.2">
      <c r="A178" s="267"/>
      <c r="B178" s="264"/>
      <c r="C178" s="77" t="s">
        <v>611</v>
      </c>
      <c r="D178" s="264" t="s">
        <v>612</v>
      </c>
      <c r="E178" s="264"/>
      <c r="F178" s="264"/>
      <c r="G178" s="74">
        <v>1470</v>
      </c>
      <c r="H178" s="74"/>
      <c r="I178" s="74"/>
      <c r="J178" s="74"/>
      <c r="K178" s="74">
        <v>670</v>
      </c>
      <c r="L178" s="74">
        <v>800</v>
      </c>
      <c r="M178" s="74"/>
      <c r="N178" s="74"/>
      <c r="O178" s="74"/>
      <c r="P178" s="74"/>
      <c r="Q178" s="74"/>
      <c r="R178" s="74"/>
      <c r="S178" s="74"/>
      <c r="T178" s="74"/>
      <c r="U178" s="74"/>
      <c r="V178" s="74"/>
      <c r="W178" s="75"/>
    </row>
    <row r="179" spans="1:23" ht="63.75" outlineLevel="2" x14ac:dyDescent="0.2">
      <c r="A179" s="265"/>
      <c r="B179" s="266"/>
      <c r="C179" s="266"/>
      <c r="D179" s="266"/>
      <c r="E179" s="79" t="s">
        <v>715</v>
      </c>
      <c r="F179" s="79" t="s">
        <v>613</v>
      </c>
      <c r="G179" s="74">
        <v>1470</v>
      </c>
      <c r="H179" s="82"/>
      <c r="I179" s="82"/>
      <c r="J179" s="82"/>
      <c r="K179" s="82">
        <v>670</v>
      </c>
      <c r="L179" s="82">
        <v>800</v>
      </c>
      <c r="M179" s="82"/>
      <c r="N179" s="82"/>
      <c r="O179" s="82"/>
      <c r="P179" s="82"/>
      <c r="Q179" s="82"/>
      <c r="R179" s="82"/>
      <c r="S179" s="82"/>
      <c r="T179" s="82"/>
      <c r="U179" s="82"/>
      <c r="V179" s="82"/>
      <c r="W179" s="83"/>
    </row>
    <row r="180" spans="1:23" outlineLevel="1" x14ac:dyDescent="0.2">
      <c r="A180" s="267"/>
      <c r="B180" s="264"/>
      <c r="C180" s="77" t="s">
        <v>614</v>
      </c>
      <c r="D180" s="264" t="s">
        <v>615</v>
      </c>
      <c r="E180" s="264"/>
      <c r="F180" s="264"/>
      <c r="G180" s="74">
        <v>1038547</v>
      </c>
      <c r="H180" s="74">
        <v>372208</v>
      </c>
      <c r="I180" s="74">
        <v>104473</v>
      </c>
      <c r="J180" s="74">
        <v>3916</v>
      </c>
      <c r="K180" s="74">
        <v>438892</v>
      </c>
      <c r="L180" s="74">
        <v>23058</v>
      </c>
      <c r="M180" s="74"/>
      <c r="N180" s="74"/>
      <c r="O180" s="74">
        <v>12000</v>
      </c>
      <c r="P180" s="74"/>
      <c r="Q180" s="74"/>
      <c r="R180" s="74"/>
      <c r="S180" s="74"/>
      <c r="T180" s="74"/>
      <c r="U180" s="74">
        <v>84000</v>
      </c>
      <c r="V180" s="74"/>
      <c r="W180" s="75"/>
    </row>
    <row r="181" spans="1:23" ht="63.75" outlineLevel="2" x14ac:dyDescent="0.2">
      <c r="A181" s="265"/>
      <c r="B181" s="266"/>
      <c r="C181" s="266"/>
      <c r="D181" s="266"/>
      <c r="E181" s="79" t="s">
        <v>616</v>
      </c>
      <c r="F181" s="79" t="s">
        <v>617</v>
      </c>
      <c r="G181" s="74">
        <v>1038547</v>
      </c>
      <c r="H181" s="82">
        <v>372208</v>
      </c>
      <c r="I181" s="82">
        <v>104473</v>
      </c>
      <c r="J181" s="82">
        <v>3916</v>
      </c>
      <c r="K181" s="82">
        <v>438892</v>
      </c>
      <c r="L181" s="82">
        <v>23058</v>
      </c>
      <c r="M181" s="82"/>
      <c r="N181" s="82"/>
      <c r="O181" s="82">
        <v>12000</v>
      </c>
      <c r="P181" s="82"/>
      <c r="Q181" s="82"/>
      <c r="R181" s="82"/>
      <c r="S181" s="82"/>
      <c r="T181" s="82"/>
      <c r="U181" s="82">
        <v>84000</v>
      </c>
      <c r="V181" s="82"/>
      <c r="W181" s="83"/>
    </row>
    <row r="182" spans="1:23" x14ac:dyDescent="0.2">
      <c r="A182" s="76" t="s">
        <v>620</v>
      </c>
      <c r="B182" s="264" t="s">
        <v>621</v>
      </c>
      <c r="C182" s="264"/>
      <c r="D182" s="264"/>
      <c r="E182" s="264"/>
      <c r="F182" s="264"/>
      <c r="G182" s="74">
        <v>8620003</v>
      </c>
      <c r="H182" s="74">
        <v>3061415</v>
      </c>
      <c r="I182" s="74">
        <v>838667</v>
      </c>
      <c r="J182" s="74">
        <v>1500</v>
      </c>
      <c r="K182" s="74">
        <v>442410</v>
      </c>
      <c r="L182" s="74">
        <v>675741</v>
      </c>
      <c r="M182" s="74"/>
      <c r="N182" s="74">
        <v>9945</v>
      </c>
      <c r="O182" s="74">
        <v>51916</v>
      </c>
      <c r="P182" s="74"/>
      <c r="Q182" s="74">
        <v>100</v>
      </c>
      <c r="R182" s="74">
        <v>210834</v>
      </c>
      <c r="S182" s="74">
        <v>571710</v>
      </c>
      <c r="T182" s="74">
        <v>355780</v>
      </c>
      <c r="U182" s="74">
        <v>2399535</v>
      </c>
      <c r="V182" s="74">
        <v>150</v>
      </c>
      <c r="W182" s="75">
        <v>300</v>
      </c>
    </row>
    <row r="183" spans="1:23" outlineLevel="1" x14ac:dyDescent="0.2">
      <c r="A183" s="265"/>
      <c r="B183" s="266"/>
      <c r="C183" s="79" t="s">
        <v>648</v>
      </c>
      <c r="D183" s="266" t="s">
        <v>716</v>
      </c>
      <c r="E183" s="266"/>
      <c r="F183" s="266"/>
      <c r="G183" s="74">
        <v>400891</v>
      </c>
      <c r="H183" s="74">
        <v>279548</v>
      </c>
      <c r="I183" s="74">
        <v>80563</v>
      </c>
      <c r="J183" s="74">
        <v>50</v>
      </c>
      <c r="K183" s="74">
        <v>34470</v>
      </c>
      <c r="L183" s="74">
        <v>3930</v>
      </c>
      <c r="M183" s="74"/>
      <c r="N183" s="74">
        <v>300</v>
      </c>
      <c r="O183" s="74"/>
      <c r="P183" s="74"/>
      <c r="Q183" s="74">
        <v>100</v>
      </c>
      <c r="R183" s="74">
        <v>1780</v>
      </c>
      <c r="S183" s="74"/>
      <c r="T183" s="74"/>
      <c r="U183" s="74"/>
      <c r="V183" s="74">
        <v>150</v>
      </c>
      <c r="W183" s="75"/>
    </row>
    <row r="184" spans="1:23" outlineLevel="2" x14ac:dyDescent="0.2">
      <c r="A184" s="267"/>
      <c r="B184" s="264"/>
      <c r="C184" s="264"/>
      <c r="D184" s="264"/>
      <c r="E184" s="77" t="s">
        <v>650</v>
      </c>
      <c r="F184" s="77" t="s">
        <v>651</v>
      </c>
      <c r="G184" s="74">
        <v>400891</v>
      </c>
      <c r="H184" s="80">
        <v>279548</v>
      </c>
      <c r="I184" s="80">
        <v>80563</v>
      </c>
      <c r="J184" s="80">
        <v>50</v>
      </c>
      <c r="K184" s="80">
        <v>34470</v>
      </c>
      <c r="L184" s="80">
        <v>3930</v>
      </c>
      <c r="M184" s="80"/>
      <c r="N184" s="80">
        <v>300</v>
      </c>
      <c r="O184" s="80"/>
      <c r="P184" s="80"/>
      <c r="Q184" s="80">
        <v>100</v>
      </c>
      <c r="R184" s="80">
        <v>1780</v>
      </c>
      <c r="S184" s="80"/>
      <c r="T184" s="80"/>
      <c r="U184" s="80"/>
      <c r="V184" s="80">
        <v>150</v>
      </c>
      <c r="W184" s="81"/>
    </row>
    <row r="185" spans="1:23" outlineLevel="1" x14ac:dyDescent="0.2">
      <c r="A185" s="265"/>
      <c r="B185" s="266"/>
      <c r="C185" s="79" t="s">
        <v>622</v>
      </c>
      <c r="D185" s="266" t="s">
        <v>623</v>
      </c>
      <c r="E185" s="266"/>
      <c r="F185" s="266"/>
      <c r="G185" s="74">
        <v>8219112</v>
      </c>
      <c r="H185" s="74">
        <v>2781867</v>
      </c>
      <c r="I185" s="74">
        <v>758104</v>
      </c>
      <c r="J185" s="74">
        <v>1450</v>
      </c>
      <c r="K185" s="74">
        <v>407940</v>
      </c>
      <c r="L185" s="74">
        <v>671811</v>
      </c>
      <c r="M185" s="74"/>
      <c r="N185" s="74">
        <v>9645</v>
      </c>
      <c r="O185" s="74">
        <v>51916</v>
      </c>
      <c r="P185" s="74"/>
      <c r="Q185" s="74"/>
      <c r="R185" s="74">
        <v>209054</v>
      </c>
      <c r="S185" s="74">
        <v>571710</v>
      </c>
      <c r="T185" s="74">
        <v>355780</v>
      </c>
      <c r="U185" s="74">
        <v>2399535</v>
      </c>
      <c r="V185" s="74"/>
      <c r="W185" s="75">
        <v>300</v>
      </c>
    </row>
    <row r="186" spans="1:23" ht="38.25" outlineLevel="2" x14ac:dyDescent="0.2">
      <c r="A186" s="267"/>
      <c r="B186" s="264"/>
      <c r="C186" s="264"/>
      <c r="D186" s="264"/>
      <c r="E186" s="77" t="s">
        <v>624</v>
      </c>
      <c r="F186" s="77" t="s">
        <v>625</v>
      </c>
      <c r="G186" s="74">
        <v>3414752</v>
      </c>
      <c r="H186" s="80">
        <v>809444</v>
      </c>
      <c r="I186" s="80">
        <v>232449</v>
      </c>
      <c r="J186" s="80">
        <v>650</v>
      </c>
      <c r="K186" s="80">
        <v>103064</v>
      </c>
      <c r="L186" s="80">
        <v>12890</v>
      </c>
      <c r="M186" s="80"/>
      <c r="N186" s="80">
        <v>1000</v>
      </c>
      <c r="O186" s="80">
        <v>51916</v>
      </c>
      <c r="P186" s="80"/>
      <c r="Q186" s="80"/>
      <c r="R186" s="80">
        <v>101649</v>
      </c>
      <c r="S186" s="80">
        <v>490710</v>
      </c>
      <c r="T186" s="80">
        <v>335580</v>
      </c>
      <c r="U186" s="80">
        <v>1275400</v>
      </c>
      <c r="V186" s="80"/>
      <c r="W186" s="81"/>
    </row>
    <row r="187" spans="1:23" ht="51" outlineLevel="2" x14ac:dyDescent="0.2">
      <c r="A187" s="265"/>
      <c r="B187" s="266"/>
      <c r="C187" s="266"/>
      <c r="D187" s="266"/>
      <c r="E187" s="79" t="s">
        <v>628</v>
      </c>
      <c r="F187" s="79" t="s">
        <v>629</v>
      </c>
      <c r="G187" s="74">
        <v>197478</v>
      </c>
      <c r="H187" s="82">
        <v>13349</v>
      </c>
      <c r="I187" s="82">
        <v>3379</v>
      </c>
      <c r="J187" s="82"/>
      <c r="K187" s="82">
        <v>68200</v>
      </c>
      <c r="L187" s="82">
        <v>18000</v>
      </c>
      <c r="M187" s="82"/>
      <c r="N187" s="82">
        <v>7350</v>
      </c>
      <c r="O187" s="82"/>
      <c r="P187" s="82"/>
      <c r="Q187" s="82"/>
      <c r="R187" s="82"/>
      <c r="S187" s="82">
        <v>66000</v>
      </c>
      <c r="T187" s="82">
        <v>20200</v>
      </c>
      <c r="U187" s="82">
        <v>1000</v>
      </c>
      <c r="V187" s="82"/>
      <c r="W187" s="83"/>
    </row>
    <row r="188" spans="1:23" ht="25.5" outlineLevel="2" x14ac:dyDescent="0.2">
      <c r="A188" s="267"/>
      <c r="B188" s="264"/>
      <c r="C188" s="264"/>
      <c r="D188" s="264"/>
      <c r="E188" s="77" t="s">
        <v>630</v>
      </c>
      <c r="F188" s="77" t="s">
        <v>631</v>
      </c>
      <c r="G188" s="74">
        <v>1227723</v>
      </c>
      <c r="H188" s="80">
        <v>913090</v>
      </c>
      <c r="I188" s="80">
        <v>219963</v>
      </c>
      <c r="J188" s="80"/>
      <c r="K188" s="80">
        <v>31900</v>
      </c>
      <c r="L188" s="80">
        <v>30770</v>
      </c>
      <c r="M188" s="80"/>
      <c r="N188" s="80"/>
      <c r="O188" s="80"/>
      <c r="P188" s="80"/>
      <c r="Q188" s="80"/>
      <c r="R188" s="80">
        <v>10000</v>
      </c>
      <c r="S188" s="80"/>
      <c r="T188" s="80"/>
      <c r="U188" s="80">
        <v>22000</v>
      </c>
      <c r="V188" s="80"/>
      <c r="W188" s="81"/>
    </row>
    <row r="189" spans="1:23" ht="51" outlineLevel="2" x14ac:dyDescent="0.2">
      <c r="A189" s="265"/>
      <c r="B189" s="266"/>
      <c r="C189" s="266"/>
      <c r="D189" s="266"/>
      <c r="E189" s="79" t="s">
        <v>632</v>
      </c>
      <c r="F189" s="79" t="s">
        <v>633</v>
      </c>
      <c r="G189" s="74">
        <v>1101135</v>
      </c>
      <c r="H189" s="82"/>
      <c r="I189" s="82"/>
      <c r="J189" s="82"/>
      <c r="K189" s="82"/>
      <c r="L189" s="82"/>
      <c r="M189" s="82"/>
      <c r="N189" s="82"/>
      <c r="O189" s="82"/>
      <c r="P189" s="82"/>
      <c r="Q189" s="82"/>
      <c r="R189" s="82"/>
      <c r="S189" s="82"/>
      <c r="T189" s="82"/>
      <c r="U189" s="82">
        <v>1101135</v>
      </c>
      <c r="V189" s="82"/>
      <c r="W189" s="83"/>
    </row>
    <row r="190" spans="1:23" ht="38.25" outlineLevel="2" x14ac:dyDescent="0.2">
      <c r="A190" s="267"/>
      <c r="B190" s="264"/>
      <c r="C190" s="264"/>
      <c r="D190" s="264"/>
      <c r="E190" s="77" t="s">
        <v>634</v>
      </c>
      <c r="F190" s="77" t="s">
        <v>635</v>
      </c>
      <c r="G190" s="74">
        <v>17327</v>
      </c>
      <c r="H190" s="80">
        <v>1581</v>
      </c>
      <c r="I190" s="80">
        <v>371</v>
      </c>
      <c r="J190" s="80"/>
      <c r="K190" s="80"/>
      <c r="L190" s="80">
        <v>75</v>
      </c>
      <c r="M190" s="80"/>
      <c r="N190" s="80"/>
      <c r="O190" s="80"/>
      <c r="P190" s="80"/>
      <c r="Q190" s="80"/>
      <c r="R190" s="80"/>
      <c r="S190" s="80">
        <v>15000</v>
      </c>
      <c r="T190" s="80"/>
      <c r="U190" s="80"/>
      <c r="V190" s="80"/>
      <c r="W190" s="81">
        <v>300</v>
      </c>
    </row>
    <row r="191" spans="1:23" ht="38.25" outlineLevel="2" x14ac:dyDescent="0.2">
      <c r="A191" s="265"/>
      <c r="B191" s="266"/>
      <c r="C191" s="266"/>
      <c r="D191" s="266"/>
      <c r="E191" s="79" t="s">
        <v>636</v>
      </c>
      <c r="F191" s="79" t="s">
        <v>637</v>
      </c>
      <c r="G191" s="74">
        <v>375856</v>
      </c>
      <c r="H191" s="82">
        <v>175226</v>
      </c>
      <c r="I191" s="82">
        <v>50380</v>
      </c>
      <c r="J191" s="82"/>
      <c r="K191" s="82">
        <v>28345</v>
      </c>
      <c r="L191" s="82">
        <v>119905</v>
      </c>
      <c r="M191" s="82"/>
      <c r="N191" s="82"/>
      <c r="O191" s="82"/>
      <c r="P191" s="82"/>
      <c r="Q191" s="82"/>
      <c r="R191" s="82">
        <v>2000</v>
      </c>
      <c r="S191" s="82"/>
      <c r="T191" s="82"/>
      <c r="U191" s="82"/>
      <c r="V191" s="82"/>
      <c r="W191" s="83"/>
    </row>
    <row r="192" spans="1:23" ht="25.5" outlineLevel="2" x14ac:dyDescent="0.2">
      <c r="A192" s="267"/>
      <c r="B192" s="264"/>
      <c r="C192" s="264"/>
      <c r="D192" s="264"/>
      <c r="E192" s="77" t="s">
        <v>638</v>
      </c>
      <c r="F192" s="77" t="s">
        <v>639</v>
      </c>
      <c r="G192" s="74">
        <v>109014</v>
      </c>
      <c r="H192" s="80">
        <v>84644</v>
      </c>
      <c r="I192" s="80">
        <v>22825</v>
      </c>
      <c r="J192" s="80">
        <v>800</v>
      </c>
      <c r="K192" s="80">
        <v>150</v>
      </c>
      <c r="L192" s="80">
        <v>595</v>
      </c>
      <c r="M192" s="80"/>
      <c r="N192" s="80"/>
      <c r="O192" s="80"/>
      <c r="P192" s="80"/>
      <c r="Q192" s="80"/>
      <c r="R192" s="80"/>
      <c r="S192" s="80"/>
      <c r="T192" s="80"/>
      <c r="U192" s="80"/>
      <c r="V192" s="80"/>
      <c r="W192" s="81"/>
    </row>
    <row r="193" spans="1:23" ht="38.25" outlineLevel="2" x14ac:dyDescent="0.2">
      <c r="A193" s="265"/>
      <c r="B193" s="266"/>
      <c r="C193" s="266"/>
      <c r="D193" s="266"/>
      <c r="E193" s="79" t="s">
        <v>640</v>
      </c>
      <c r="F193" s="79" t="s">
        <v>641</v>
      </c>
      <c r="G193" s="74">
        <v>395259</v>
      </c>
      <c r="H193" s="82">
        <v>182122</v>
      </c>
      <c r="I193" s="82">
        <v>53950</v>
      </c>
      <c r="J193" s="82"/>
      <c r="K193" s="82">
        <v>28735</v>
      </c>
      <c r="L193" s="82">
        <v>126758</v>
      </c>
      <c r="M193" s="82"/>
      <c r="N193" s="82"/>
      <c r="O193" s="82"/>
      <c r="P193" s="82"/>
      <c r="Q193" s="82"/>
      <c r="R193" s="82">
        <v>3694</v>
      </c>
      <c r="S193" s="82"/>
      <c r="T193" s="82"/>
      <c r="U193" s="82"/>
      <c r="V193" s="82"/>
      <c r="W193" s="83"/>
    </row>
    <row r="194" spans="1:23" ht="38.25" outlineLevel="2" x14ac:dyDescent="0.2">
      <c r="A194" s="267"/>
      <c r="B194" s="264"/>
      <c r="C194" s="264"/>
      <c r="D194" s="264"/>
      <c r="E194" s="77" t="s">
        <v>642</v>
      </c>
      <c r="F194" s="77" t="s">
        <v>643</v>
      </c>
      <c r="G194" s="74">
        <v>352231</v>
      </c>
      <c r="H194" s="80">
        <v>192514</v>
      </c>
      <c r="I194" s="80">
        <v>56447</v>
      </c>
      <c r="J194" s="80"/>
      <c r="K194" s="80">
        <v>42084</v>
      </c>
      <c r="L194" s="80">
        <v>58986</v>
      </c>
      <c r="M194" s="80"/>
      <c r="N194" s="80"/>
      <c r="O194" s="80"/>
      <c r="P194" s="80"/>
      <c r="Q194" s="80"/>
      <c r="R194" s="80">
        <v>2200</v>
      </c>
      <c r="S194" s="80"/>
      <c r="T194" s="80"/>
      <c r="U194" s="80"/>
      <c r="V194" s="80"/>
      <c r="W194" s="81"/>
    </row>
    <row r="195" spans="1:23" ht="39" outlineLevel="2" thickBot="1" x14ac:dyDescent="0.25">
      <c r="A195" s="284"/>
      <c r="B195" s="285"/>
      <c r="C195" s="285"/>
      <c r="D195" s="285"/>
      <c r="E195" s="84" t="s">
        <v>646</v>
      </c>
      <c r="F195" s="84" t="s">
        <v>647</v>
      </c>
      <c r="G195" s="85">
        <v>1028337</v>
      </c>
      <c r="H195" s="86">
        <v>409897</v>
      </c>
      <c r="I195" s="86">
        <v>118340</v>
      </c>
      <c r="J195" s="86"/>
      <c r="K195" s="86">
        <v>105462</v>
      </c>
      <c r="L195" s="86">
        <v>303832</v>
      </c>
      <c r="M195" s="86"/>
      <c r="N195" s="86">
        <v>1295</v>
      </c>
      <c r="O195" s="86"/>
      <c r="P195" s="86"/>
      <c r="Q195" s="86"/>
      <c r="R195" s="86">
        <v>89511</v>
      </c>
      <c r="S195" s="86"/>
      <c r="T195" s="86"/>
      <c r="U195" s="86"/>
      <c r="V195" s="86"/>
      <c r="W195" s="87"/>
    </row>
    <row r="199" spans="1:23" x14ac:dyDescent="0.2">
      <c r="A199" s="194" t="s">
        <v>1099</v>
      </c>
    </row>
    <row r="202" spans="1:23" x14ac:dyDescent="0.2">
      <c r="B202" s="195"/>
      <c r="C202" s="195"/>
      <c r="D202" s="195"/>
      <c r="E202" s="195"/>
      <c r="F202" s="195"/>
      <c r="G202" s="195"/>
      <c r="H202" s="195"/>
      <c r="I202" s="195"/>
      <c r="J202" s="195"/>
      <c r="K202" s="195"/>
      <c r="L202" s="195"/>
      <c r="M202" s="195"/>
      <c r="N202" s="195"/>
      <c r="O202" s="195"/>
      <c r="P202" s="195"/>
      <c r="Q202" s="195"/>
      <c r="R202" s="195"/>
      <c r="S202" s="195"/>
      <c r="T202" s="195"/>
      <c r="U202" s="195"/>
      <c r="V202" s="195"/>
      <c r="W202" s="195"/>
    </row>
    <row r="203" spans="1:23" ht="18" x14ac:dyDescent="0.2">
      <c r="B203" s="283" t="s">
        <v>1098</v>
      </c>
      <c r="C203" s="283"/>
      <c r="D203" s="283"/>
      <c r="E203" s="283"/>
      <c r="F203" s="283"/>
      <c r="G203" s="283"/>
      <c r="H203" s="283"/>
      <c r="I203" s="283"/>
      <c r="J203" s="283"/>
      <c r="K203" s="283"/>
      <c r="L203" s="283"/>
      <c r="M203" s="283"/>
      <c r="N203" s="283"/>
      <c r="O203" s="283"/>
      <c r="P203" s="283"/>
      <c r="Q203" s="283"/>
      <c r="R203" s="283"/>
      <c r="S203" s="283"/>
      <c r="T203" s="283"/>
      <c r="U203" s="283"/>
      <c r="V203" s="283"/>
      <c r="W203" s="283"/>
    </row>
  </sheetData>
  <mergeCells count="225">
    <mergeCell ref="D185:F185"/>
    <mergeCell ref="A186:D186"/>
    <mergeCell ref="A187:D187"/>
    <mergeCell ref="A188:D188"/>
    <mergeCell ref="B203:W203"/>
    <mergeCell ref="A179:D179"/>
    <mergeCell ref="A180:B180"/>
    <mergeCell ref="D180:F180"/>
    <mergeCell ref="A181:D181"/>
    <mergeCell ref="B182:F182"/>
    <mergeCell ref="A183:B183"/>
    <mergeCell ref="D183:F183"/>
    <mergeCell ref="A173:D173"/>
    <mergeCell ref="A174:D174"/>
    <mergeCell ref="A175:D175"/>
    <mergeCell ref="A176:D176"/>
    <mergeCell ref="A177:D177"/>
    <mergeCell ref="A178:B178"/>
    <mergeCell ref="D178:F178"/>
    <mergeCell ref="A195:D195"/>
    <mergeCell ref="A189:D189"/>
    <mergeCell ref="A190:D190"/>
    <mergeCell ref="A191:D191"/>
    <mergeCell ref="A192:D192"/>
    <mergeCell ref="A193:D193"/>
    <mergeCell ref="A194:D194"/>
    <mergeCell ref="A184:D184"/>
    <mergeCell ref="A185:B185"/>
    <mergeCell ref="A167:D167"/>
    <mergeCell ref="A168:D168"/>
    <mergeCell ref="A169:D169"/>
    <mergeCell ref="A170:D170"/>
    <mergeCell ref="A171:D171"/>
    <mergeCell ref="A172:D172"/>
    <mergeCell ref="A161:D161"/>
    <mergeCell ref="A162:D162"/>
    <mergeCell ref="A163:D163"/>
    <mergeCell ref="A164:D164"/>
    <mergeCell ref="A165:D165"/>
    <mergeCell ref="A166:D166"/>
    <mergeCell ref="A155:D155"/>
    <mergeCell ref="A156:D156"/>
    <mergeCell ref="A157:D157"/>
    <mergeCell ref="A158:D158"/>
    <mergeCell ref="A159:D159"/>
    <mergeCell ref="A160:D160"/>
    <mergeCell ref="A151:D151"/>
    <mergeCell ref="A152:B152"/>
    <mergeCell ref="D152:F152"/>
    <mergeCell ref="A153:D153"/>
    <mergeCell ref="A154:B154"/>
    <mergeCell ref="D154:F154"/>
    <mergeCell ref="A145:D145"/>
    <mergeCell ref="A146:D146"/>
    <mergeCell ref="A147:D147"/>
    <mergeCell ref="A148:D148"/>
    <mergeCell ref="A149:D149"/>
    <mergeCell ref="A150:D150"/>
    <mergeCell ref="A140:D140"/>
    <mergeCell ref="A141:D141"/>
    <mergeCell ref="A142:D142"/>
    <mergeCell ref="A143:D143"/>
    <mergeCell ref="A144:B144"/>
    <mergeCell ref="D144:F144"/>
    <mergeCell ref="A134:D134"/>
    <mergeCell ref="A135:D135"/>
    <mergeCell ref="A136:D136"/>
    <mergeCell ref="A137:D137"/>
    <mergeCell ref="A138:D138"/>
    <mergeCell ref="A139:D139"/>
    <mergeCell ref="A128:D128"/>
    <mergeCell ref="A129:D129"/>
    <mergeCell ref="A130:D130"/>
    <mergeCell ref="A131:D131"/>
    <mergeCell ref="A132:D132"/>
    <mergeCell ref="A133:D133"/>
    <mergeCell ref="A123:D123"/>
    <mergeCell ref="A124:B124"/>
    <mergeCell ref="D124:F124"/>
    <mergeCell ref="A125:D125"/>
    <mergeCell ref="A126:D126"/>
    <mergeCell ref="A127:D127"/>
    <mergeCell ref="A117:D117"/>
    <mergeCell ref="A118:D118"/>
    <mergeCell ref="A119:D119"/>
    <mergeCell ref="A120:D120"/>
    <mergeCell ref="A121:D121"/>
    <mergeCell ref="A122:D122"/>
    <mergeCell ref="A111:D111"/>
    <mergeCell ref="A112:D112"/>
    <mergeCell ref="A113:D113"/>
    <mergeCell ref="A114:D114"/>
    <mergeCell ref="A115:D115"/>
    <mergeCell ref="A116:D116"/>
    <mergeCell ref="B106:F106"/>
    <mergeCell ref="A107:B107"/>
    <mergeCell ref="D107:F107"/>
    <mergeCell ref="A108:D108"/>
    <mergeCell ref="A109:D109"/>
    <mergeCell ref="A110:D110"/>
    <mergeCell ref="A101:D101"/>
    <mergeCell ref="A102:D102"/>
    <mergeCell ref="A103:B103"/>
    <mergeCell ref="D103:F103"/>
    <mergeCell ref="A104:D104"/>
    <mergeCell ref="A105:D105"/>
    <mergeCell ref="A95:D95"/>
    <mergeCell ref="A96:D96"/>
    <mergeCell ref="A97:D97"/>
    <mergeCell ref="A98:D98"/>
    <mergeCell ref="A99:D99"/>
    <mergeCell ref="A100:D100"/>
    <mergeCell ref="A89:D89"/>
    <mergeCell ref="A90:D90"/>
    <mergeCell ref="A91:D91"/>
    <mergeCell ref="A92:D92"/>
    <mergeCell ref="A93:D93"/>
    <mergeCell ref="A94:D94"/>
    <mergeCell ref="A83:D83"/>
    <mergeCell ref="A84:D84"/>
    <mergeCell ref="A85:D85"/>
    <mergeCell ref="A86:D86"/>
    <mergeCell ref="A87:D87"/>
    <mergeCell ref="A88:B88"/>
    <mergeCell ref="D88:F88"/>
    <mergeCell ref="A77:D77"/>
    <mergeCell ref="A78:D78"/>
    <mergeCell ref="A79:D79"/>
    <mergeCell ref="A80:D80"/>
    <mergeCell ref="A81:D81"/>
    <mergeCell ref="A82:D82"/>
    <mergeCell ref="A72:D72"/>
    <mergeCell ref="A73:D73"/>
    <mergeCell ref="A74:D74"/>
    <mergeCell ref="A75:D75"/>
    <mergeCell ref="A76:B76"/>
    <mergeCell ref="D76:F76"/>
    <mergeCell ref="A67:D67"/>
    <mergeCell ref="A68:D68"/>
    <mergeCell ref="B69:F69"/>
    <mergeCell ref="A70:B70"/>
    <mergeCell ref="D70:F70"/>
    <mergeCell ref="A71:D71"/>
    <mergeCell ref="A63:B63"/>
    <mergeCell ref="D63:F63"/>
    <mergeCell ref="A64:D64"/>
    <mergeCell ref="A65:B65"/>
    <mergeCell ref="D65:F65"/>
    <mergeCell ref="A66:D66"/>
    <mergeCell ref="A57:D57"/>
    <mergeCell ref="A58:D58"/>
    <mergeCell ref="A59:D59"/>
    <mergeCell ref="A60:D60"/>
    <mergeCell ref="A61:D61"/>
    <mergeCell ref="A62:D62"/>
    <mergeCell ref="A52:D52"/>
    <mergeCell ref="B53:F53"/>
    <mergeCell ref="A54:B54"/>
    <mergeCell ref="D54:F54"/>
    <mergeCell ref="A55:D55"/>
    <mergeCell ref="A56:D56"/>
    <mergeCell ref="A47:D47"/>
    <mergeCell ref="A48:D48"/>
    <mergeCell ref="A49:B49"/>
    <mergeCell ref="D49:F49"/>
    <mergeCell ref="A50:D50"/>
    <mergeCell ref="A51:B51"/>
    <mergeCell ref="D51:F51"/>
    <mergeCell ref="A42:D42"/>
    <mergeCell ref="A43:B43"/>
    <mergeCell ref="D43:F43"/>
    <mergeCell ref="A44:D44"/>
    <mergeCell ref="B45:F45"/>
    <mergeCell ref="A46:B46"/>
    <mergeCell ref="D46:F46"/>
    <mergeCell ref="A36:D36"/>
    <mergeCell ref="A37:D37"/>
    <mergeCell ref="A38:D38"/>
    <mergeCell ref="A39:D39"/>
    <mergeCell ref="A40:D40"/>
    <mergeCell ref="A41:D41"/>
    <mergeCell ref="A31:D31"/>
    <mergeCell ref="A32:B32"/>
    <mergeCell ref="D32:F32"/>
    <mergeCell ref="A33:D33"/>
    <mergeCell ref="A34:D34"/>
    <mergeCell ref="A35:D35"/>
    <mergeCell ref="A27:D27"/>
    <mergeCell ref="A28:B28"/>
    <mergeCell ref="D28:F28"/>
    <mergeCell ref="A29:D29"/>
    <mergeCell ref="A30:B30"/>
    <mergeCell ref="D30:F30"/>
    <mergeCell ref="A22:D22"/>
    <mergeCell ref="A23:B23"/>
    <mergeCell ref="D23:F23"/>
    <mergeCell ref="A24:D24"/>
    <mergeCell ref="B25:F25"/>
    <mergeCell ref="A26:B26"/>
    <mergeCell ref="D26:F26"/>
    <mergeCell ref="A17:D17"/>
    <mergeCell ref="A18:B18"/>
    <mergeCell ref="D18:F18"/>
    <mergeCell ref="A19:D19"/>
    <mergeCell ref="B20:F20"/>
    <mergeCell ref="A21:B21"/>
    <mergeCell ref="D21:F21"/>
    <mergeCell ref="A13:D13"/>
    <mergeCell ref="A14:B14"/>
    <mergeCell ref="D14:F14"/>
    <mergeCell ref="A15:D15"/>
    <mergeCell ref="A16:B16"/>
    <mergeCell ref="D16:F16"/>
    <mergeCell ref="B8:F8"/>
    <mergeCell ref="A9:B9"/>
    <mergeCell ref="D9:F9"/>
    <mergeCell ref="A10:D10"/>
    <mergeCell ref="A11:D11"/>
    <mergeCell ref="A12:D12"/>
    <mergeCell ref="O1:W1"/>
    <mergeCell ref="O2:W2"/>
    <mergeCell ref="A5:D6"/>
    <mergeCell ref="E5:F6"/>
    <mergeCell ref="G5:G6"/>
    <mergeCell ref="A7:F7"/>
  </mergeCells>
  <pageMargins left="0.70866141732283472" right="0.70866141732283472" top="0.74803149606299213" bottom="0.74803149606299213" header="0.31496062992125984" footer="0.31496062992125984"/>
  <pageSetup paperSize="8" scale="7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I144"/>
  <sheetViews>
    <sheetView showGridLines="0" zoomScale="60" zoomScaleNormal="60" workbookViewId="0">
      <pane xSplit="3" ySplit="7" topLeftCell="D8" activePane="bottomRight" state="frozen"/>
      <selection pane="topRight" activeCell="D1" sqref="D1"/>
      <selection pane="bottomLeft" activeCell="A8" sqref="A8"/>
      <selection pane="bottomRight" activeCell="R1" sqref="R1"/>
    </sheetView>
  </sheetViews>
  <sheetFormatPr defaultRowHeight="15.75" x14ac:dyDescent="0.25"/>
  <cols>
    <col min="1" max="1" width="7.42578125" style="88" customWidth="1"/>
    <col min="2" max="2" width="15" style="88" customWidth="1"/>
    <col min="3" max="3" width="54.85546875" style="88" customWidth="1"/>
    <col min="4" max="4" width="13.85546875" style="88" customWidth="1"/>
    <col min="5" max="6" width="16.28515625" style="88" customWidth="1"/>
    <col min="7" max="7" width="15.5703125" style="88" customWidth="1"/>
    <col min="8" max="8" width="14.42578125" style="88" customWidth="1"/>
    <col min="9" max="9" width="14.5703125" style="88" customWidth="1"/>
    <col min="10" max="11" width="13.85546875" style="88" customWidth="1"/>
    <col min="12" max="12" width="13.5703125" style="88" customWidth="1"/>
    <col min="13" max="13" width="14.42578125" style="88" customWidth="1"/>
    <col min="14" max="14" width="12.85546875" style="88" customWidth="1"/>
    <col min="15" max="15" width="14.42578125" style="88" customWidth="1"/>
    <col min="16" max="16" width="13.85546875" style="88" customWidth="1"/>
    <col min="17" max="112" width="9.140625" style="88" customWidth="1"/>
    <col min="113" max="247" width="8.85546875" style="88"/>
    <col min="248" max="248" width="7.42578125" style="88" customWidth="1"/>
    <col min="249" max="249" width="15" style="88" customWidth="1"/>
    <col min="250" max="250" width="36.140625" style="88" customWidth="1"/>
    <col min="251" max="251" width="18.28515625" style="88" customWidth="1"/>
    <col min="252" max="252" width="17.28515625" style="88" customWidth="1"/>
    <col min="253" max="253" width="19.5703125" style="88" customWidth="1"/>
    <col min="254" max="254" width="20.140625" style="88" customWidth="1"/>
    <col min="255" max="256" width="13.7109375" style="88" customWidth="1"/>
    <col min="257" max="258" width="13.5703125" style="88" customWidth="1"/>
    <col min="259" max="262" width="13.7109375" style="88" customWidth="1"/>
    <col min="263" max="263" width="13.85546875" style="88" customWidth="1"/>
    <col min="264" max="264" width="12.28515625" style="88" customWidth="1"/>
    <col min="265" max="503" width="8.85546875" style="88"/>
    <col min="504" max="504" width="7.42578125" style="88" customWidth="1"/>
    <col min="505" max="505" width="15" style="88" customWidth="1"/>
    <col min="506" max="506" width="36.140625" style="88" customWidth="1"/>
    <col min="507" max="507" width="18.28515625" style="88" customWidth="1"/>
    <col min="508" max="508" width="17.28515625" style="88" customWidth="1"/>
    <col min="509" max="509" width="19.5703125" style="88" customWidth="1"/>
    <col min="510" max="510" width="20.140625" style="88" customWidth="1"/>
    <col min="511" max="512" width="13.7109375" style="88" customWidth="1"/>
    <col min="513" max="514" width="13.5703125" style="88" customWidth="1"/>
    <col min="515" max="518" width="13.7109375" style="88" customWidth="1"/>
    <col min="519" max="519" width="13.85546875" style="88" customWidth="1"/>
    <col min="520" max="520" width="12.28515625" style="88" customWidth="1"/>
    <col min="521" max="759" width="8.85546875" style="88"/>
    <col min="760" max="760" width="7.42578125" style="88" customWidth="1"/>
    <col min="761" max="761" width="15" style="88" customWidth="1"/>
    <col min="762" max="762" width="36.140625" style="88" customWidth="1"/>
    <col min="763" max="763" width="18.28515625" style="88" customWidth="1"/>
    <col min="764" max="764" width="17.28515625" style="88" customWidth="1"/>
    <col min="765" max="765" width="19.5703125" style="88" customWidth="1"/>
    <col min="766" max="766" width="20.140625" style="88" customWidth="1"/>
    <col min="767" max="768" width="13.7109375" style="88" customWidth="1"/>
    <col min="769" max="770" width="13.5703125" style="88" customWidth="1"/>
    <col min="771" max="774" width="13.7109375" style="88" customWidth="1"/>
    <col min="775" max="775" width="13.85546875" style="88" customWidth="1"/>
    <col min="776" max="776" width="12.28515625" style="88" customWidth="1"/>
    <col min="777" max="1015" width="8.85546875" style="88"/>
    <col min="1016" max="1016" width="7.42578125" style="88" customWidth="1"/>
    <col min="1017" max="1017" width="15" style="88" customWidth="1"/>
    <col min="1018" max="1018" width="36.140625" style="88" customWidth="1"/>
    <col min="1019" max="1019" width="18.28515625" style="88" customWidth="1"/>
    <col min="1020" max="1020" width="17.28515625" style="88" customWidth="1"/>
    <col min="1021" max="1021" width="19.5703125" style="88" customWidth="1"/>
    <col min="1022" max="1022" width="20.140625" style="88" customWidth="1"/>
    <col min="1023" max="1024" width="13.7109375" style="88" customWidth="1"/>
    <col min="1025" max="1026" width="13.5703125" style="88" customWidth="1"/>
    <col min="1027" max="1030" width="13.7109375" style="88" customWidth="1"/>
    <col min="1031" max="1031" width="13.85546875" style="88" customWidth="1"/>
    <col min="1032" max="1032" width="12.28515625" style="88" customWidth="1"/>
    <col min="1033" max="1271" width="8.85546875" style="88"/>
    <col min="1272" max="1272" width="7.42578125" style="88" customWidth="1"/>
    <col min="1273" max="1273" width="15" style="88" customWidth="1"/>
    <col min="1274" max="1274" width="36.140625" style="88" customWidth="1"/>
    <col min="1275" max="1275" width="18.28515625" style="88" customWidth="1"/>
    <col min="1276" max="1276" width="17.28515625" style="88" customWidth="1"/>
    <col min="1277" max="1277" width="19.5703125" style="88" customWidth="1"/>
    <col min="1278" max="1278" width="20.140625" style="88" customWidth="1"/>
    <col min="1279" max="1280" width="13.7109375" style="88" customWidth="1"/>
    <col min="1281" max="1282" width="13.5703125" style="88" customWidth="1"/>
    <col min="1283" max="1286" width="13.7109375" style="88" customWidth="1"/>
    <col min="1287" max="1287" width="13.85546875" style="88" customWidth="1"/>
    <col min="1288" max="1288" width="12.28515625" style="88" customWidth="1"/>
    <col min="1289" max="1527" width="8.85546875" style="88"/>
    <col min="1528" max="1528" width="7.42578125" style="88" customWidth="1"/>
    <col min="1529" max="1529" width="15" style="88" customWidth="1"/>
    <col min="1530" max="1530" width="36.140625" style="88" customWidth="1"/>
    <col min="1531" max="1531" width="18.28515625" style="88" customWidth="1"/>
    <col min="1532" max="1532" width="17.28515625" style="88" customWidth="1"/>
    <col min="1533" max="1533" width="19.5703125" style="88" customWidth="1"/>
    <col min="1534" max="1534" width="20.140625" style="88" customWidth="1"/>
    <col min="1535" max="1536" width="13.7109375" style="88" customWidth="1"/>
    <col min="1537" max="1538" width="13.5703125" style="88" customWidth="1"/>
    <col min="1539" max="1542" width="13.7109375" style="88" customWidth="1"/>
    <col min="1543" max="1543" width="13.85546875" style="88" customWidth="1"/>
    <col min="1544" max="1544" width="12.28515625" style="88" customWidth="1"/>
    <col min="1545" max="1783" width="8.85546875" style="88"/>
    <col min="1784" max="1784" width="7.42578125" style="88" customWidth="1"/>
    <col min="1785" max="1785" width="15" style="88" customWidth="1"/>
    <col min="1786" max="1786" width="36.140625" style="88" customWidth="1"/>
    <col min="1787" max="1787" width="18.28515625" style="88" customWidth="1"/>
    <col min="1788" max="1788" width="17.28515625" style="88" customWidth="1"/>
    <col min="1789" max="1789" width="19.5703125" style="88" customWidth="1"/>
    <col min="1790" max="1790" width="20.140625" style="88" customWidth="1"/>
    <col min="1791" max="1792" width="13.7109375" style="88" customWidth="1"/>
    <col min="1793" max="1794" width="13.5703125" style="88" customWidth="1"/>
    <col min="1795" max="1798" width="13.7109375" style="88" customWidth="1"/>
    <col min="1799" max="1799" width="13.85546875" style="88" customWidth="1"/>
    <col min="1800" max="1800" width="12.28515625" style="88" customWidth="1"/>
    <col min="1801" max="2039" width="8.85546875" style="88"/>
    <col min="2040" max="2040" width="7.42578125" style="88" customWidth="1"/>
    <col min="2041" max="2041" width="15" style="88" customWidth="1"/>
    <col min="2042" max="2042" width="36.140625" style="88" customWidth="1"/>
    <col min="2043" max="2043" width="18.28515625" style="88" customWidth="1"/>
    <col min="2044" max="2044" width="17.28515625" style="88" customWidth="1"/>
    <col min="2045" max="2045" width="19.5703125" style="88" customWidth="1"/>
    <col min="2046" max="2046" width="20.140625" style="88" customWidth="1"/>
    <col min="2047" max="2048" width="13.7109375" style="88" customWidth="1"/>
    <col min="2049" max="2050" width="13.5703125" style="88" customWidth="1"/>
    <col min="2051" max="2054" width="13.7109375" style="88" customWidth="1"/>
    <col min="2055" max="2055" width="13.85546875" style="88" customWidth="1"/>
    <col min="2056" max="2056" width="12.28515625" style="88" customWidth="1"/>
    <col min="2057" max="2295" width="8.85546875" style="88"/>
    <col min="2296" max="2296" width="7.42578125" style="88" customWidth="1"/>
    <col min="2297" max="2297" width="15" style="88" customWidth="1"/>
    <col min="2298" max="2298" width="36.140625" style="88" customWidth="1"/>
    <col min="2299" max="2299" width="18.28515625" style="88" customWidth="1"/>
    <col min="2300" max="2300" width="17.28515625" style="88" customWidth="1"/>
    <col min="2301" max="2301" width="19.5703125" style="88" customWidth="1"/>
    <col min="2302" max="2302" width="20.140625" style="88" customWidth="1"/>
    <col min="2303" max="2304" width="13.7109375" style="88" customWidth="1"/>
    <col min="2305" max="2306" width="13.5703125" style="88" customWidth="1"/>
    <col min="2307" max="2310" width="13.7109375" style="88" customWidth="1"/>
    <col min="2311" max="2311" width="13.85546875" style="88" customWidth="1"/>
    <col min="2312" max="2312" width="12.28515625" style="88" customWidth="1"/>
    <col min="2313" max="2551" width="8.85546875" style="88"/>
    <col min="2552" max="2552" width="7.42578125" style="88" customWidth="1"/>
    <col min="2553" max="2553" width="15" style="88" customWidth="1"/>
    <col min="2554" max="2554" width="36.140625" style="88" customWidth="1"/>
    <col min="2555" max="2555" width="18.28515625" style="88" customWidth="1"/>
    <col min="2556" max="2556" width="17.28515625" style="88" customWidth="1"/>
    <col min="2557" max="2557" width="19.5703125" style="88" customWidth="1"/>
    <col min="2558" max="2558" width="20.140625" style="88" customWidth="1"/>
    <col min="2559" max="2560" width="13.7109375" style="88" customWidth="1"/>
    <col min="2561" max="2562" width="13.5703125" style="88" customWidth="1"/>
    <col min="2563" max="2566" width="13.7109375" style="88" customWidth="1"/>
    <col min="2567" max="2567" width="13.85546875" style="88" customWidth="1"/>
    <col min="2568" max="2568" width="12.28515625" style="88" customWidth="1"/>
    <col min="2569" max="2807" width="8.85546875" style="88"/>
    <col min="2808" max="2808" width="7.42578125" style="88" customWidth="1"/>
    <col min="2809" max="2809" width="15" style="88" customWidth="1"/>
    <col min="2810" max="2810" width="36.140625" style="88" customWidth="1"/>
    <col min="2811" max="2811" width="18.28515625" style="88" customWidth="1"/>
    <col min="2812" max="2812" width="17.28515625" style="88" customWidth="1"/>
    <col min="2813" max="2813" width="19.5703125" style="88" customWidth="1"/>
    <col min="2814" max="2814" width="20.140625" style="88" customWidth="1"/>
    <col min="2815" max="2816" width="13.7109375" style="88" customWidth="1"/>
    <col min="2817" max="2818" width="13.5703125" style="88" customWidth="1"/>
    <col min="2819" max="2822" width="13.7109375" style="88" customWidth="1"/>
    <col min="2823" max="2823" width="13.85546875" style="88" customWidth="1"/>
    <col min="2824" max="2824" width="12.28515625" style="88" customWidth="1"/>
    <col min="2825" max="3063" width="8.85546875" style="88"/>
    <col min="3064" max="3064" width="7.42578125" style="88" customWidth="1"/>
    <col min="3065" max="3065" width="15" style="88" customWidth="1"/>
    <col min="3066" max="3066" width="36.140625" style="88" customWidth="1"/>
    <col min="3067" max="3067" width="18.28515625" style="88" customWidth="1"/>
    <col min="3068" max="3068" width="17.28515625" style="88" customWidth="1"/>
    <col min="3069" max="3069" width="19.5703125" style="88" customWidth="1"/>
    <col min="3070" max="3070" width="20.140625" style="88" customWidth="1"/>
    <col min="3071" max="3072" width="13.7109375" style="88" customWidth="1"/>
    <col min="3073" max="3074" width="13.5703125" style="88" customWidth="1"/>
    <col min="3075" max="3078" width="13.7109375" style="88" customWidth="1"/>
    <col min="3079" max="3079" width="13.85546875" style="88" customWidth="1"/>
    <col min="3080" max="3080" width="12.28515625" style="88" customWidth="1"/>
    <col min="3081" max="3319" width="8.85546875" style="88"/>
    <col min="3320" max="3320" width="7.42578125" style="88" customWidth="1"/>
    <col min="3321" max="3321" width="15" style="88" customWidth="1"/>
    <col min="3322" max="3322" width="36.140625" style="88" customWidth="1"/>
    <col min="3323" max="3323" width="18.28515625" style="88" customWidth="1"/>
    <col min="3324" max="3324" width="17.28515625" style="88" customWidth="1"/>
    <col min="3325" max="3325" width="19.5703125" style="88" customWidth="1"/>
    <col min="3326" max="3326" width="20.140625" style="88" customWidth="1"/>
    <col min="3327" max="3328" width="13.7109375" style="88" customWidth="1"/>
    <col min="3329" max="3330" width="13.5703125" style="88" customWidth="1"/>
    <col min="3331" max="3334" width="13.7109375" style="88" customWidth="1"/>
    <col min="3335" max="3335" width="13.85546875" style="88" customWidth="1"/>
    <col min="3336" max="3336" width="12.28515625" style="88" customWidth="1"/>
    <col min="3337" max="3575" width="8.85546875" style="88"/>
    <col min="3576" max="3576" width="7.42578125" style="88" customWidth="1"/>
    <col min="3577" max="3577" width="15" style="88" customWidth="1"/>
    <col min="3578" max="3578" width="36.140625" style="88" customWidth="1"/>
    <col min="3579" max="3579" width="18.28515625" style="88" customWidth="1"/>
    <col min="3580" max="3580" width="17.28515625" style="88" customWidth="1"/>
    <col min="3581" max="3581" width="19.5703125" style="88" customWidth="1"/>
    <col min="3582" max="3582" width="20.140625" style="88" customWidth="1"/>
    <col min="3583" max="3584" width="13.7109375" style="88" customWidth="1"/>
    <col min="3585" max="3586" width="13.5703125" style="88" customWidth="1"/>
    <col min="3587" max="3590" width="13.7109375" style="88" customWidth="1"/>
    <col min="3591" max="3591" width="13.85546875" style="88" customWidth="1"/>
    <col min="3592" max="3592" width="12.28515625" style="88" customWidth="1"/>
    <col min="3593" max="3831" width="8.85546875" style="88"/>
    <col min="3832" max="3832" width="7.42578125" style="88" customWidth="1"/>
    <col min="3833" max="3833" width="15" style="88" customWidth="1"/>
    <col min="3834" max="3834" width="36.140625" style="88" customWidth="1"/>
    <col min="3835" max="3835" width="18.28515625" style="88" customWidth="1"/>
    <col min="3836" max="3836" width="17.28515625" style="88" customWidth="1"/>
    <col min="3837" max="3837" width="19.5703125" style="88" customWidth="1"/>
    <col min="3838" max="3838" width="20.140625" style="88" customWidth="1"/>
    <col min="3839" max="3840" width="13.7109375" style="88" customWidth="1"/>
    <col min="3841" max="3842" width="13.5703125" style="88" customWidth="1"/>
    <col min="3843" max="3846" width="13.7109375" style="88" customWidth="1"/>
    <col min="3847" max="3847" width="13.85546875" style="88" customWidth="1"/>
    <col min="3848" max="3848" width="12.28515625" style="88" customWidth="1"/>
    <col min="3849" max="4087" width="8.85546875" style="88"/>
    <col min="4088" max="4088" width="7.42578125" style="88" customWidth="1"/>
    <col min="4089" max="4089" width="15" style="88" customWidth="1"/>
    <col min="4090" max="4090" width="36.140625" style="88" customWidth="1"/>
    <col min="4091" max="4091" width="18.28515625" style="88" customWidth="1"/>
    <col min="4092" max="4092" width="17.28515625" style="88" customWidth="1"/>
    <col min="4093" max="4093" width="19.5703125" style="88" customWidth="1"/>
    <col min="4094" max="4094" width="20.140625" style="88" customWidth="1"/>
    <col min="4095" max="4096" width="13.7109375" style="88" customWidth="1"/>
    <col min="4097" max="4098" width="13.5703125" style="88" customWidth="1"/>
    <col min="4099" max="4102" width="13.7109375" style="88" customWidth="1"/>
    <col min="4103" max="4103" width="13.85546875" style="88" customWidth="1"/>
    <col min="4104" max="4104" width="12.28515625" style="88" customWidth="1"/>
    <col min="4105" max="4343" width="8.85546875" style="88"/>
    <col min="4344" max="4344" width="7.42578125" style="88" customWidth="1"/>
    <col min="4345" max="4345" width="15" style="88" customWidth="1"/>
    <col min="4346" max="4346" width="36.140625" style="88" customWidth="1"/>
    <col min="4347" max="4347" width="18.28515625" style="88" customWidth="1"/>
    <col min="4348" max="4348" width="17.28515625" style="88" customWidth="1"/>
    <col min="4349" max="4349" width="19.5703125" style="88" customWidth="1"/>
    <col min="4350" max="4350" width="20.140625" style="88" customWidth="1"/>
    <col min="4351" max="4352" width="13.7109375" style="88" customWidth="1"/>
    <col min="4353" max="4354" width="13.5703125" style="88" customWidth="1"/>
    <col min="4355" max="4358" width="13.7109375" style="88" customWidth="1"/>
    <col min="4359" max="4359" width="13.85546875" style="88" customWidth="1"/>
    <col min="4360" max="4360" width="12.28515625" style="88" customWidth="1"/>
    <col min="4361" max="4599" width="8.85546875" style="88"/>
    <col min="4600" max="4600" width="7.42578125" style="88" customWidth="1"/>
    <col min="4601" max="4601" width="15" style="88" customWidth="1"/>
    <col min="4602" max="4602" width="36.140625" style="88" customWidth="1"/>
    <col min="4603" max="4603" width="18.28515625" style="88" customWidth="1"/>
    <col min="4604" max="4604" width="17.28515625" style="88" customWidth="1"/>
    <col min="4605" max="4605" width="19.5703125" style="88" customWidth="1"/>
    <col min="4606" max="4606" width="20.140625" style="88" customWidth="1"/>
    <col min="4607" max="4608" width="13.7109375" style="88" customWidth="1"/>
    <col min="4609" max="4610" width="13.5703125" style="88" customWidth="1"/>
    <col min="4611" max="4614" width="13.7109375" style="88" customWidth="1"/>
    <col min="4615" max="4615" width="13.85546875" style="88" customWidth="1"/>
    <col min="4616" max="4616" width="12.28515625" style="88" customWidth="1"/>
    <col min="4617" max="4855" width="8.85546875" style="88"/>
    <col min="4856" max="4856" width="7.42578125" style="88" customWidth="1"/>
    <col min="4857" max="4857" width="15" style="88" customWidth="1"/>
    <col min="4858" max="4858" width="36.140625" style="88" customWidth="1"/>
    <col min="4859" max="4859" width="18.28515625" style="88" customWidth="1"/>
    <col min="4860" max="4860" width="17.28515625" style="88" customWidth="1"/>
    <col min="4861" max="4861" width="19.5703125" style="88" customWidth="1"/>
    <col min="4862" max="4862" width="20.140625" style="88" customWidth="1"/>
    <col min="4863" max="4864" width="13.7109375" style="88" customWidth="1"/>
    <col min="4865" max="4866" width="13.5703125" style="88" customWidth="1"/>
    <col min="4867" max="4870" width="13.7109375" style="88" customWidth="1"/>
    <col min="4871" max="4871" width="13.85546875" style="88" customWidth="1"/>
    <col min="4872" max="4872" width="12.28515625" style="88" customWidth="1"/>
    <col min="4873" max="5111" width="8.85546875" style="88"/>
    <col min="5112" max="5112" width="7.42578125" style="88" customWidth="1"/>
    <col min="5113" max="5113" width="15" style="88" customWidth="1"/>
    <col min="5114" max="5114" width="36.140625" style="88" customWidth="1"/>
    <col min="5115" max="5115" width="18.28515625" style="88" customWidth="1"/>
    <col min="5116" max="5116" width="17.28515625" style="88" customWidth="1"/>
    <col min="5117" max="5117" width="19.5703125" style="88" customWidth="1"/>
    <col min="5118" max="5118" width="20.140625" style="88" customWidth="1"/>
    <col min="5119" max="5120" width="13.7109375" style="88" customWidth="1"/>
    <col min="5121" max="5122" width="13.5703125" style="88" customWidth="1"/>
    <col min="5123" max="5126" width="13.7109375" style="88" customWidth="1"/>
    <col min="5127" max="5127" width="13.85546875" style="88" customWidth="1"/>
    <col min="5128" max="5128" width="12.28515625" style="88" customWidth="1"/>
    <col min="5129" max="5367" width="8.85546875" style="88"/>
    <col min="5368" max="5368" width="7.42578125" style="88" customWidth="1"/>
    <col min="5369" max="5369" width="15" style="88" customWidth="1"/>
    <col min="5370" max="5370" width="36.140625" style="88" customWidth="1"/>
    <col min="5371" max="5371" width="18.28515625" style="88" customWidth="1"/>
    <col min="5372" max="5372" width="17.28515625" style="88" customWidth="1"/>
    <col min="5373" max="5373" width="19.5703125" style="88" customWidth="1"/>
    <col min="5374" max="5374" width="20.140625" style="88" customWidth="1"/>
    <col min="5375" max="5376" width="13.7109375" style="88" customWidth="1"/>
    <col min="5377" max="5378" width="13.5703125" style="88" customWidth="1"/>
    <col min="5379" max="5382" width="13.7109375" style="88" customWidth="1"/>
    <col min="5383" max="5383" width="13.85546875" style="88" customWidth="1"/>
    <col min="5384" max="5384" width="12.28515625" style="88" customWidth="1"/>
    <col min="5385" max="5623" width="8.85546875" style="88"/>
    <col min="5624" max="5624" width="7.42578125" style="88" customWidth="1"/>
    <col min="5625" max="5625" width="15" style="88" customWidth="1"/>
    <col min="5626" max="5626" width="36.140625" style="88" customWidth="1"/>
    <col min="5627" max="5627" width="18.28515625" style="88" customWidth="1"/>
    <col min="5628" max="5628" width="17.28515625" style="88" customWidth="1"/>
    <col min="5629" max="5629" width="19.5703125" style="88" customWidth="1"/>
    <col min="5630" max="5630" width="20.140625" style="88" customWidth="1"/>
    <col min="5631" max="5632" width="13.7109375" style="88" customWidth="1"/>
    <col min="5633" max="5634" width="13.5703125" style="88" customWidth="1"/>
    <col min="5635" max="5638" width="13.7109375" style="88" customWidth="1"/>
    <col min="5639" max="5639" width="13.85546875" style="88" customWidth="1"/>
    <col min="5640" max="5640" width="12.28515625" style="88" customWidth="1"/>
    <col min="5641" max="5879" width="8.85546875" style="88"/>
    <col min="5880" max="5880" width="7.42578125" style="88" customWidth="1"/>
    <col min="5881" max="5881" width="15" style="88" customWidth="1"/>
    <col min="5882" max="5882" width="36.140625" style="88" customWidth="1"/>
    <col min="5883" max="5883" width="18.28515625" style="88" customWidth="1"/>
    <col min="5884" max="5884" width="17.28515625" style="88" customWidth="1"/>
    <col min="5885" max="5885" width="19.5703125" style="88" customWidth="1"/>
    <col min="5886" max="5886" width="20.140625" style="88" customWidth="1"/>
    <col min="5887" max="5888" width="13.7109375" style="88" customWidth="1"/>
    <col min="5889" max="5890" width="13.5703125" style="88" customWidth="1"/>
    <col min="5891" max="5894" width="13.7109375" style="88" customWidth="1"/>
    <col min="5895" max="5895" width="13.85546875" style="88" customWidth="1"/>
    <col min="5896" max="5896" width="12.28515625" style="88" customWidth="1"/>
    <col min="5897" max="6135" width="8.85546875" style="88"/>
    <col min="6136" max="6136" width="7.42578125" style="88" customWidth="1"/>
    <col min="6137" max="6137" width="15" style="88" customWidth="1"/>
    <col min="6138" max="6138" width="36.140625" style="88" customWidth="1"/>
    <col min="6139" max="6139" width="18.28515625" style="88" customWidth="1"/>
    <col min="6140" max="6140" width="17.28515625" style="88" customWidth="1"/>
    <col min="6141" max="6141" width="19.5703125" style="88" customWidth="1"/>
    <col min="6142" max="6142" width="20.140625" style="88" customWidth="1"/>
    <col min="6143" max="6144" width="13.7109375" style="88" customWidth="1"/>
    <col min="6145" max="6146" width="13.5703125" style="88" customWidth="1"/>
    <col min="6147" max="6150" width="13.7109375" style="88" customWidth="1"/>
    <col min="6151" max="6151" width="13.85546875" style="88" customWidth="1"/>
    <col min="6152" max="6152" width="12.28515625" style="88" customWidth="1"/>
    <col min="6153" max="6391" width="8.85546875" style="88"/>
    <col min="6392" max="6392" width="7.42578125" style="88" customWidth="1"/>
    <col min="6393" max="6393" width="15" style="88" customWidth="1"/>
    <col min="6394" max="6394" width="36.140625" style="88" customWidth="1"/>
    <col min="6395" max="6395" width="18.28515625" style="88" customWidth="1"/>
    <col min="6396" max="6396" width="17.28515625" style="88" customWidth="1"/>
    <col min="6397" max="6397" width="19.5703125" style="88" customWidth="1"/>
    <col min="6398" max="6398" width="20.140625" style="88" customWidth="1"/>
    <col min="6399" max="6400" width="13.7109375" style="88" customWidth="1"/>
    <col min="6401" max="6402" width="13.5703125" style="88" customWidth="1"/>
    <col min="6403" max="6406" width="13.7109375" style="88" customWidth="1"/>
    <col min="6407" max="6407" width="13.85546875" style="88" customWidth="1"/>
    <col min="6408" max="6408" width="12.28515625" style="88" customWidth="1"/>
    <col min="6409" max="6647" width="8.85546875" style="88"/>
    <col min="6648" max="6648" width="7.42578125" style="88" customWidth="1"/>
    <col min="6649" max="6649" width="15" style="88" customWidth="1"/>
    <col min="6650" max="6650" width="36.140625" style="88" customWidth="1"/>
    <col min="6651" max="6651" width="18.28515625" style="88" customWidth="1"/>
    <col min="6652" max="6652" width="17.28515625" style="88" customWidth="1"/>
    <col min="6653" max="6653" width="19.5703125" style="88" customWidth="1"/>
    <col min="6654" max="6654" width="20.140625" style="88" customWidth="1"/>
    <col min="6655" max="6656" width="13.7109375" style="88" customWidth="1"/>
    <col min="6657" max="6658" width="13.5703125" style="88" customWidth="1"/>
    <col min="6659" max="6662" width="13.7109375" style="88" customWidth="1"/>
    <col min="6663" max="6663" width="13.85546875" style="88" customWidth="1"/>
    <col min="6664" max="6664" width="12.28515625" style="88" customWidth="1"/>
    <col min="6665" max="6903" width="8.85546875" style="88"/>
    <col min="6904" max="6904" width="7.42578125" style="88" customWidth="1"/>
    <col min="6905" max="6905" width="15" style="88" customWidth="1"/>
    <col min="6906" max="6906" width="36.140625" style="88" customWidth="1"/>
    <col min="6907" max="6907" width="18.28515625" style="88" customWidth="1"/>
    <col min="6908" max="6908" width="17.28515625" style="88" customWidth="1"/>
    <col min="6909" max="6909" width="19.5703125" style="88" customWidth="1"/>
    <col min="6910" max="6910" width="20.140625" style="88" customWidth="1"/>
    <col min="6911" max="6912" width="13.7109375" style="88" customWidth="1"/>
    <col min="6913" max="6914" width="13.5703125" style="88" customWidth="1"/>
    <col min="6915" max="6918" width="13.7109375" style="88" customWidth="1"/>
    <col min="6919" max="6919" width="13.85546875" style="88" customWidth="1"/>
    <col min="6920" max="6920" width="12.28515625" style="88" customWidth="1"/>
    <col min="6921" max="7159" width="8.85546875" style="88"/>
    <col min="7160" max="7160" width="7.42578125" style="88" customWidth="1"/>
    <col min="7161" max="7161" width="15" style="88" customWidth="1"/>
    <col min="7162" max="7162" width="36.140625" style="88" customWidth="1"/>
    <col min="7163" max="7163" width="18.28515625" style="88" customWidth="1"/>
    <col min="7164" max="7164" width="17.28515625" style="88" customWidth="1"/>
    <col min="7165" max="7165" width="19.5703125" style="88" customWidth="1"/>
    <col min="7166" max="7166" width="20.140625" style="88" customWidth="1"/>
    <col min="7167" max="7168" width="13.7109375" style="88" customWidth="1"/>
    <col min="7169" max="7170" width="13.5703125" style="88" customWidth="1"/>
    <col min="7171" max="7174" width="13.7109375" style="88" customWidth="1"/>
    <col min="7175" max="7175" width="13.85546875" style="88" customWidth="1"/>
    <col min="7176" max="7176" width="12.28515625" style="88" customWidth="1"/>
    <col min="7177" max="7415" width="8.85546875" style="88"/>
    <col min="7416" max="7416" width="7.42578125" style="88" customWidth="1"/>
    <col min="7417" max="7417" width="15" style="88" customWidth="1"/>
    <col min="7418" max="7418" width="36.140625" style="88" customWidth="1"/>
    <col min="7419" max="7419" width="18.28515625" style="88" customWidth="1"/>
    <col min="7420" max="7420" width="17.28515625" style="88" customWidth="1"/>
    <col min="7421" max="7421" width="19.5703125" style="88" customWidth="1"/>
    <col min="7422" max="7422" width="20.140625" style="88" customWidth="1"/>
    <col min="7423" max="7424" width="13.7109375" style="88" customWidth="1"/>
    <col min="7425" max="7426" width="13.5703125" style="88" customWidth="1"/>
    <col min="7427" max="7430" width="13.7109375" style="88" customWidth="1"/>
    <col min="7431" max="7431" width="13.85546875" style="88" customWidth="1"/>
    <col min="7432" max="7432" width="12.28515625" style="88" customWidth="1"/>
    <col min="7433" max="7671" width="8.85546875" style="88"/>
    <col min="7672" max="7672" width="7.42578125" style="88" customWidth="1"/>
    <col min="7673" max="7673" width="15" style="88" customWidth="1"/>
    <col min="7674" max="7674" width="36.140625" style="88" customWidth="1"/>
    <col min="7675" max="7675" width="18.28515625" style="88" customWidth="1"/>
    <col min="7676" max="7676" width="17.28515625" style="88" customWidth="1"/>
    <col min="7677" max="7677" width="19.5703125" style="88" customWidth="1"/>
    <col min="7678" max="7678" width="20.140625" style="88" customWidth="1"/>
    <col min="7679" max="7680" width="13.7109375" style="88" customWidth="1"/>
    <col min="7681" max="7682" width="13.5703125" style="88" customWidth="1"/>
    <col min="7683" max="7686" width="13.7109375" style="88" customWidth="1"/>
    <col min="7687" max="7687" width="13.85546875" style="88" customWidth="1"/>
    <col min="7688" max="7688" width="12.28515625" style="88" customWidth="1"/>
    <col min="7689" max="7927" width="8.85546875" style="88"/>
    <col min="7928" max="7928" width="7.42578125" style="88" customWidth="1"/>
    <col min="7929" max="7929" width="15" style="88" customWidth="1"/>
    <col min="7930" max="7930" width="36.140625" style="88" customWidth="1"/>
    <col min="7931" max="7931" width="18.28515625" style="88" customWidth="1"/>
    <col min="7932" max="7932" width="17.28515625" style="88" customWidth="1"/>
    <col min="7933" max="7933" width="19.5703125" style="88" customWidth="1"/>
    <col min="7934" max="7934" width="20.140625" style="88" customWidth="1"/>
    <col min="7935" max="7936" width="13.7109375" style="88" customWidth="1"/>
    <col min="7937" max="7938" width="13.5703125" style="88" customWidth="1"/>
    <col min="7939" max="7942" width="13.7109375" style="88" customWidth="1"/>
    <col min="7943" max="7943" width="13.85546875" style="88" customWidth="1"/>
    <col min="7944" max="7944" width="12.28515625" style="88" customWidth="1"/>
    <col min="7945" max="8183" width="8.85546875" style="88"/>
    <col min="8184" max="8184" width="7.42578125" style="88" customWidth="1"/>
    <col min="8185" max="8185" width="15" style="88" customWidth="1"/>
    <col min="8186" max="8186" width="36.140625" style="88" customWidth="1"/>
    <col min="8187" max="8187" width="18.28515625" style="88" customWidth="1"/>
    <col min="8188" max="8188" width="17.28515625" style="88" customWidth="1"/>
    <col min="8189" max="8189" width="19.5703125" style="88" customWidth="1"/>
    <col min="8190" max="8190" width="20.140625" style="88" customWidth="1"/>
    <col min="8191" max="8192" width="13.7109375" style="88" customWidth="1"/>
    <col min="8193" max="8194" width="13.5703125" style="88" customWidth="1"/>
    <col min="8195" max="8198" width="13.7109375" style="88" customWidth="1"/>
    <col min="8199" max="8199" width="13.85546875" style="88" customWidth="1"/>
    <col min="8200" max="8200" width="12.28515625" style="88" customWidth="1"/>
    <col min="8201" max="8439" width="8.85546875" style="88"/>
    <col min="8440" max="8440" width="7.42578125" style="88" customWidth="1"/>
    <col min="8441" max="8441" width="15" style="88" customWidth="1"/>
    <col min="8442" max="8442" width="36.140625" style="88" customWidth="1"/>
    <col min="8443" max="8443" width="18.28515625" style="88" customWidth="1"/>
    <col min="8444" max="8444" width="17.28515625" style="88" customWidth="1"/>
    <col min="8445" max="8445" width="19.5703125" style="88" customWidth="1"/>
    <col min="8446" max="8446" width="20.140625" style="88" customWidth="1"/>
    <col min="8447" max="8448" width="13.7109375" style="88" customWidth="1"/>
    <col min="8449" max="8450" width="13.5703125" style="88" customWidth="1"/>
    <col min="8451" max="8454" width="13.7109375" style="88" customWidth="1"/>
    <col min="8455" max="8455" width="13.85546875" style="88" customWidth="1"/>
    <col min="8456" max="8456" width="12.28515625" style="88" customWidth="1"/>
    <col min="8457" max="8695" width="8.85546875" style="88"/>
    <col min="8696" max="8696" width="7.42578125" style="88" customWidth="1"/>
    <col min="8697" max="8697" width="15" style="88" customWidth="1"/>
    <col min="8698" max="8698" width="36.140625" style="88" customWidth="1"/>
    <col min="8699" max="8699" width="18.28515625" style="88" customWidth="1"/>
    <col min="8700" max="8700" width="17.28515625" style="88" customWidth="1"/>
    <col min="8701" max="8701" width="19.5703125" style="88" customWidth="1"/>
    <col min="8702" max="8702" width="20.140625" style="88" customWidth="1"/>
    <col min="8703" max="8704" width="13.7109375" style="88" customWidth="1"/>
    <col min="8705" max="8706" width="13.5703125" style="88" customWidth="1"/>
    <col min="8707" max="8710" width="13.7109375" style="88" customWidth="1"/>
    <col min="8711" max="8711" width="13.85546875" style="88" customWidth="1"/>
    <col min="8712" max="8712" width="12.28515625" style="88" customWidth="1"/>
    <col min="8713" max="8951" width="8.85546875" style="88"/>
    <col min="8952" max="8952" width="7.42578125" style="88" customWidth="1"/>
    <col min="8953" max="8953" width="15" style="88" customWidth="1"/>
    <col min="8954" max="8954" width="36.140625" style="88" customWidth="1"/>
    <col min="8955" max="8955" width="18.28515625" style="88" customWidth="1"/>
    <col min="8956" max="8956" width="17.28515625" style="88" customWidth="1"/>
    <col min="8957" max="8957" width="19.5703125" style="88" customWidth="1"/>
    <col min="8958" max="8958" width="20.140625" style="88" customWidth="1"/>
    <col min="8959" max="8960" width="13.7109375" style="88" customWidth="1"/>
    <col min="8961" max="8962" width="13.5703125" style="88" customWidth="1"/>
    <col min="8963" max="8966" width="13.7109375" style="88" customWidth="1"/>
    <col min="8967" max="8967" width="13.85546875" style="88" customWidth="1"/>
    <col min="8968" max="8968" width="12.28515625" style="88" customWidth="1"/>
    <col min="8969" max="9207" width="8.85546875" style="88"/>
    <col min="9208" max="9208" width="7.42578125" style="88" customWidth="1"/>
    <col min="9209" max="9209" width="15" style="88" customWidth="1"/>
    <col min="9210" max="9210" width="36.140625" style="88" customWidth="1"/>
    <col min="9211" max="9211" width="18.28515625" style="88" customWidth="1"/>
    <col min="9212" max="9212" width="17.28515625" style="88" customWidth="1"/>
    <col min="9213" max="9213" width="19.5703125" style="88" customWidth="1"/>
    <col min="9214" max="9214" width="20.140625" style="88" customWidth="1"/>
    <col min="9215" max="9216" width="13.7109375" style="88" customWidth="1"/>
    <col min="9217" max="9218" width="13.5703125" style="88" customWidth="1"/>
    <col min="9219" max="9222" width="13.7109375" style="88" customWidth="1"/>
    <col min="9223" max="9223" width="13.85546875" style="88" customWidth="1"/>
    <col min="9224" max="9224" width="12.28515625" style="88" customWidth="1"/>
    <col min="9225" max="9463" width="8.85546875" style="88"/>
    <col min="9464" max="9464" width="7.42578125" style="88" customWidth="1"/>
    <col min="9465" max="9465" width="15" style="88" customWidth="1"/>
    <col min="9466" max="9466" width="36.140625" style="88" customWidth="1"/>
    <col min="9467" max="9467" width="18.28515625" style="88" customWidth="1"/>
    <col min="9468" max="9468" width="17.28515625" style="88" customWidth="1"/>
    <col min="9469" max="9469" width="19.5703125" style="88" customWidth="1"/>
    <col min="9470" max="9470" width="20.140625" style="88" customWidth="1"/>
    <col min="9471" max="9472" width="13.7109375" style="88" customWidth="1"/>
    <col min="9473" max="9474" width="13.5703125" style="88" customWidth="1"/>
    <col min="9475" max="9478" width="13.7109375" style="88" customWidth="1"/>
    <col min="9479" max="9479" width="13.85546875" style="88" customWidth="1"/>
    <col min="9480" max="9480" width="12.28515625" style="88" customWidth="1"/>
    <col min="9481" max="9719" width="8.85546875" style="88"/>
    <col min="9720" max="9720" width="7.42578125" style="88" customWidth="1"/>
    <col min="9721" max="9721" width="15" style="88" customWidth="1"/>
    <col min="9722" max="9722" width="36.140625" style="88" customWidth="1"/>
    <col min="9723" max="9723" width="18.28515625" style="88" customWidth="1"/>
    <col min="9724" max="9724" width="17.28515625" style="88" customWidth="1"/>
    <col min="9725" max="9725" width="19.5703125" style="88" customWidth="1"/>
    <col min="9726" max="9726" width="20.140625" style="88" customWidth="1"/>
    <col min="9727" max="9728" width="13.7109375" style="88" customWidth="1"/>
    <col min="9729" max="9730" width="13.5703125" style="88" customWidth="1"/>
    <col min="9731" max="9734" width="13.7109375" style="88" customWidth="1"/>
    <col min="9735" max="9735" width="13.85546875" style="88" customWidth="1"/>
    <col min="9736" max="9736" width="12.28515625" style="88" customWidth="1"/>
    <col min="9737" max="9975" width="8.85546875" style="88"/>
    <col min="9976" max="9976" width="7.42578125" style="88" customWidth="1"/>
    <col min="9977" max="9977" width="15" style="88" customWidth="1"/>
    <col min="9978" max="9978" width="36.140625" style="88" customWidth="1"/>
    <col min="9979" max="9979" width="18.28515625" style="88" customWidth="1"/>
    <col min="9980" max="9980" width="17.28515625" style="88" customWidth="1"/>
    <col min="9981" max="9981" width="19.5703125" style="88" customWidth="1"/>
    <col min="9982" max="9982" width="20.140625" style="88" customWidth="1"/>
    <col min="9983" max="9984" width="13.7109375" style="88" customWidth="1"/>
    <col min="9985" max="9986" width="13.5703125" style="88" customWidth="1"/>
    <col min="9987" max="9990" width="13.7109375" style="88" customWidth="1"/>
    <col min="9991" max="9991" width="13.85546875" style="88" customWidth="1"/>
    <col min="9992" max="9992" width="12.28515625" style="88" customWidth="1"/>
    <col min="9993" max="10231" width="8.85546875" style="88"/>
    <col min="10232" max="10232" width="7.42578125" style="88" customWidth="1"/>
    <col min="10233" max="10233" width="15" style="88" customWidth="1"/>
    <col min="10234" max="10234" width="36.140625" style="88" customWidth="1"/>
    <col min="10235" max="10235" width="18.28515625" style="88" customWidth="1"/>
    <col min="10236" max="10236" width="17.28515625" style="88" customWidth="1"/>
    <col min="10237" max="10237" width="19.5703125" style="88" customWidth="1"/>
    <col min="10238" max="10238" width="20.140625" style="88" customWidth="1"/>
    <col min="10239" max="10240" width="13.7109375" style="88" customWidth="1"/>
    <col min="10241" max="10242" width="13.5703125" style="88" customWidth="1"/>
    <col min="10243" max="10246" width="13.7109375" style="88" customWidth="1"/>
    <col min="10247" max="10247" width="13.85546875" style="88" customWidth="1"/>
    <col min="10248" max="10248" width="12.28515625" style="88" customWidth="1"/>
    <col min="10249" max="10487" width="8.85546875" style="88"/>
    <col min="10488" max="10488" width="7.42578125" style="88" customWidth="1"/>
    <col min="10489" max="10489" width="15" style="88" customWidth="1"/>
    <col min="10490" max="10490" width="36.140625" style="88" customWidth="1"/>
    <col min="10491" max="10491" width="18.28515625" style="88" customWidth="1"/>
    <col min="10492" max="10492" width="17.28515625" style="88" customWidth="1"/>
    <col min="10493" max="10493" width="19.5703125" style="88" customWidth="1"/>
    <col min="10494" max="10494" width="20.140625" style="88" customWidth="1"/>
    <col min="10495" max="10496" width="13.7109375" style="88" customWidth="1"/>
    <col min="10497" max="10498" width="13.5703125" style="88" customWidth="1"/>
    <col min="10499" max="10502" width="13.7109375" style="88" customWidth="1"/>
    <col min="10503" max="10503" width="13.85546875" style="88" customWidth="1"/>
    <col min="10504" max="10504" width="12.28515625" style="88" customWidth="1"/>
    <col min="10505" max="10743" width="8.85546875" style="88"/>
    <col min="10744" max="10744" width="7.42578125" style="88" customWidth="1"/>
    <col min="10745" max="10745" width="15" style="88" customWidth="1"/>
    <col min="10746" max="10746" width="36.140625" style="88" customWidth="1"/>
    <col min="10747" max="10747" width="18.28515625" style="88" customWidth="1"/>
    <col min="10748" max="10748" width="17.28515625" style="88" customWidth="1"/>
    <col min="10749" max="10749" width="19.5703125" style="88" customWidth="1"/>
    <col min="10750" max="10750" width="20.140625" style="88" customWidth="1"/>
    <col min="10751" max="10752" width="13.7109375" style="88" customWidth="1"/>
    <col min="10753" max="10754" width="13.5703125" style="88" customWidth="1"/>
    <col min="10755" max="10758" width="13.7109375" style="88" customWidth="1"/>
    <col min="10759" max="10759" width="13.85546875" style="88" customWidth="1"/>
    <col min="10760" max="10760" width="12.28515625" style="88" customWidth="1"/>
    <col min="10761" max="10999" width="8.85546875" style="88"/>
    <col min="11000" max="11000" width="7.42578125" style="88" customWidth="1"/>
    <col min="11001" max="11001" width="15" style="88" customWidth="1"/>
    <col min="11002" max="11002" width="36.140625" style="88" customWidth="1"/>
    <col min="11003" max="11003" width="18.28515625" style="88" customWidth="1"/>
    <col min="11004" max="11004" width="17.28515625" style="88" customWidth="1"/>
    <col min="11005" max="11005" width="19.5703125" style="88" customWidth="1"/>
    <col min="11006" max="11006" width="20.140625" style="88" customWidth="1"/>
    <col min="11007" max="11008" width="13.7109375" style="88" customWidth="1"/>
    <col min="11009" max="11010" width="13.5703125" style="88" customWidth="1"/>
    <col min="11011" max="11014" width="13.7109375" style="88" customWidth="1"/>
    <col min="11015" max="11015" width="13.85546875" style="88" customWidth="1"/>
    <col min="11016" max="11016" width="12.28515625" style="88" customWidth="1"/>
    <col min="11017" max="11255" width="8.85546875" style="88"/>
    <col min="11256" max="11256" width="7.42578125" style="88" customWidth="1"/>
    <col min="11257" max="11257" width="15" style="88" customWidth="1"/>
    <col min="11258" max="11258" width="36.140625" style="88" customWidth="1"/>
    <col min="11259" max="11259" width="18.28515625" style="88" customWidth="1"/>
    <col min="11260" max="11260" width="17.28515625" style="88" customWidth="1"/>
    <col min="11261" max="11261" width="19.5703125" style="88" customWidth="1"/>
    <col min="11262" max="11262" width="20.140625" style="88" customWidth="1"/>
    <col min="11263" max="11264" width="13.7109375" style="88" customWidth="1"/>
    <col min="11265" max="11266" width="13.5703125" style="88" customWidth="1"/>
    <col min="11267" max="11270" width="13.7109375" style="88" customWidth="1"/>
    <col min="11271" max="11271" width="13.85546875" style="88" customWidth="1"/>
    <col min="11272" max="11272" width="12.28515625" style="88" customWidth="1"/>
    <col min="11273" max="11511" width="8.85546875" style="88"/>
    <col min="11512" max="11512" width="7.42578125" style="88" customWidth="1"/>
    <col min="11513" max="11513" width="15" style="88" customWidth="1"/>
    <col min="11514" max="11514" width="36.140625" style="88" customWidth="1"/>
    <col min="11515" max="11515" width="18.28515625" style="88" customWidth="1"/>
    <col min="11516" max="11516" width="17.28515625" style="88" customWidth="1"/>
    <col min="11517" max="11517" width="19.5703125" style="88" customWidth="1"/>
    <col min="11518" max="11518" width="20.140625" style="88" customWidth="1"/>
    <col min="11519" max="11520" width="13.7109375" style="88" customWidth="1"/>
    <col min="11521" max="11522" width="13.5703125" style="88" customWidth="1"/>
    <col min="11523" max="11526" width="13.7109375" style="88" customWidth="1"/>
    <col min="11527" max="11527" width="13.85546875" style="88" customWidth="1"/>
    <col min="11528" max="11528" width="12.28515625" style="88" customWidth="1"/>
    <col min="11529" max="11767" width="8.85546875" style="88"/>
    <col min="11768" max="11768" width="7.42578125" style="88" customWidth="1"/>
    <col min="11769" max="11769" width="15" style="88" customWidth="1"/>
    <col min="11770" max="11770" width="36.140625" style="88" customWidth="1"/>
    <col min="11771" max="11771" width="18.28515625" style="88" customWidth="1"/>
    <col min="11772" max="11772" width="17.28515625" style="88" customWidth="1"/>
    <col min="11773" max="11773" width="19.5703125" style="88" customWidth="1"/>
    <col min="11774" max="11774" width="20.140625" style="88" customWidth="1"/>
    <col min="11775" max="11776" width="13.7109375" style="88" customWidth="1"/>
    <col min="11777" max="11778" width="13.5703125" style="88" customWidth="1"/>
    <col min="11779" max="11782" width="13.7109375" style="88" customWidth="1"/>
    <col min="11783" max="11783" width="13.85546875" style="88" customWidth="1"/>
    <col min="11784" max="11784" width="12.28515625" style="88" customWidth="1"/>
    <col min="11785" max="12023" width="8.85546875" style="88"/>
    <col min="12024" max="12024" width="7.42578125" style="88" customWidth="1"/>
    <col min="12025" max="12025" width="15" style="88" customWidth="1"/>
    <col min="12026" max="12026" width="36.140625" style="88" customWidth="1"/>
    <col min="12027" max="12027" width="18.28515625" style="88" customWidth="1"/>
    <col min="12028" max="12028" width="17.28515625" style="88" customWidth="1"/>
    <col min="12029" max="12029" width="19.5703125" style="88" customWidth="1"/>
    <col min="12030" max="12030" width="20.140625" style="88" customWidth="1"/>
    <col min="12031" max="12032" width="13.7109375" style="88" customWidth="1"/>
    <col min="12033" max="12034" width="13.5703125" style="88" customWidth="1"/>
    <col min="12035" max="12038" width="13.7109375" style="88" customWidth="1"/>
    <col min="12039" max="12039" width="13.85546875" style="88" customWidth="1"/>
    <col min="12040" max="12040" width="12.28515625" style="88" customWidth="1"/>
    <col min="12041" max="12279" width="8.85546875" style="88"/>
    <col min="12280" max="12280" width="7.42578125" style="88" customWidth="1"/>
    <col min="12281" max="12281" width="15" style="88" customWidth="1"/>
    <col min="12282" max="12282" width="36.140625" style="88" customWidth="1"/>
    <col min="12283" max="12283" width="18.28515625" style="88" customWidth="1"/>
    <col min="12284" max="12284" width="17.28515625" style="88" customWidth="1"/>
    <col min="12285" max="12285" width="19.5703125" style="88" customWidth="1"/>
    <col min="12286" max="12286" width="20.140625" style="88" customWidth="1"/>
    <col min="12287" max="12288" width="13.7109375" style="88" customWidth="1"/>
    <col min="12289" max="12290" width="13.5703125" style="88" customWidth="1"/>
    <col min="12291" max="12294" width="13.7109375" style="88" customWidth="1"/>
    <col min="12295" max="12295" width="13.85546875" style="88" customWidth="1"/>
    <col min="12296" max="12296" width="12.28515625" style="88" customWidth="1"/>
    <col min="12297" max="12535" width="8.85546875" style="88"/>
    <col min="12536" max="12536" width="7.42578125" style="88" customWidth="1"/>
    <col min="12537" max="12537" width="15" style="88" customWidth="1"/>
    <col min="12538" max="12538" width="36.140625" style="88" customWidth="1"/>
    <col min="12539" max="12539" width="18.28515625" style="88" customWidth="1"/>
    <col min="12540" max="12540" width="17.28515625" style="88" customWidth="1"/>
    <col min="12541" max="12541" width="19.5703125" style="88" customWidth="1"/>
    <col min="12542" max="12542" width="20.140625" style="88" customWidth="1"/>
    <col min="12543" max="12544" width="13.7109375" style="88" customWidth="1"/>
    <col min="12545" max="12546" width="13.5703125" style="88" customWidth="1"/>
    <col min="12547" max="12550" width="13.7109375" style="88" customWidth="1"/>
    <col min="12551" max="12551" width="13.85546875" style="88" customWidth="1"/>
    <col min="12552" max="12552" width="12.28515625" style="88" customWidth="1"/>
    <col min="12553" max="12791" width="8.85546875" style="88"/>
    <col min="12792" max="12792" width="7.42578125" style="88" customWidth="1"/>
    <col min="12793" max="12793" width="15" style="88" customWidth="1"/>
    <col min="12794" max="12794" width="36.140625" style="88" customWidth="1"/>
    <col min="12795" max="12795" width="18.28515625" style="88" customWidth="1"/>
    <col min="12796" max="12796" width="17.28515625" style="88" customWidth="1"/>
    <col min="12797" max="12797" width="19.5703125" style="88" customWidth="1"/>
    <col min="12798" max="12798" width="20.140625" style="88" customWidth="1"/>
    <col min="12799" max="12800" width="13.7109375" style="88" customWidth="1"/>
    <col min="12801" max="12802" width="13.5703125" style="88" customWidth="1"/>
    <col min="12803" max="12806" width="13.7109375" style="88" customWidth="1"/>
    <col min="12807" max="12807" width="13.85546875" style="88" customWidth="1"/>
    <col min="12808" max="12808" width="12.28515625" style="88" customWidth="1"/>
    <col min="12809" max="13047" width="8.85546875" style="88"/>
    <col min="13048" max="13048" width="7.42578125" style="88" customWidth="1"/>
    <col min="13049" max="13049" width="15" style="88" customWidth="1"/>
    <col min="13050" max="13050" width="36.140625" style="88" customWidth="1"/>
    <col min="13051" max="13051" width="18.28515625" style="88" customWidth="1"/>
    <col min="13052" max="13052" width="17.28515625" style="88" customWidth="1"/>
    <col min="13053" max="13053" width="19.5703125" style="88" customWidth="1"/>
    <col min="13054" max="13054" width="20.140625" style="88" customWidth="1"/>
    <col min="13055" max="13056" width="13.7109375" style="88" customWidth="1"/>
    <col min="13057" max="13058" width="13.5703125" style="88" customWidth="1"/>
    <col min="13059" max="13062" width="13.7109375" style="88" customWidth="1"/>
    <col min="13063" max="13063" width="13.85546875" style="88" customWidth="1"/>
    <col min="13064" max="13064" width="12.28515625" style="88" customWidth="1"/>
    <col min="13065" max="13303" width="8.85546875" style="88"/>
    <col min="13304" max="13304" width="7.42578125" style="88" customWidth="1"/>
    <col min="13305" max="13305" width="15" style="88" customWidth="1"/>
    <col min="13306" max="13306" width="36.140625" style="88" customWidth="1"/>
    <col min="13307" max="13307" width="18.28515625" style="88" customWidth="1"/>
    <col min="13308" max="13308" width="17.28515625" style="88" customWidth="1"/>
    <col min="13309" max="13309" width="19.5703125" style="88" customWidth="1"/>
    <col min="13310" max="13310" width="20.140625" style="88" customWidth="1"/>
    <col min="13311" max="13312" width="13.7109375" style="88" customWidth="1"/>
    <col min="13313" max="13314" width="13.5703125" style="88" customWidth="1"/>
    <col min="13315" max="13318" width="13.7109375" style="88" customWidth="1"/>
    <col min="13319" max="13319" width="13.85546875" style="88" customWidth="1"/>
    <col min="13320" max="13320" width="12.28515625" style="88" customWidth="1"/>
    <col min="13321" max="13559" width="8.85546875" style="88"/>
    <col min="13560" max="13560" width="7.42578125" style="88" customWidth="1"/>
    <col min="13561" max="13561" width="15" style="88" customWidth="1"/>
    <col min="13562" max="13562" width="36.140625" style="88" customWidth="1"/>
    <col min="13563" max="13563" width="18.28515625" style="88" customWidth="1"/>
    <col min="13564" max="13564" width="17.28515625" style="88" customWidth="1"/>
    <col min="13565" max="13565" width="19.5703125" style="88" customWidth="1"/>
    <col min="13566" max="13566" width="20.140625" style="88" customWidth="1"/>
    <col min="13567" max="13568" width="13.7109375" style="88" customWidth="1"/>
    <col min="13569" max="13570" width="13.5703125" style="88" customWidth="1"/>
    <col min="13571" max="13574" width="13.7109375" style="88" customWidth="1"/>
    <col min="13575" max="13575" width="13.85546875" style="88" customWidth="1"/>
    <col min="13576" max="13576" width="12.28515625" style="88" customWidth="1"/>
    <col min="13577" max="13815" width="8.85546875" style="88"/>
    <col min="13816" max="13816" width="7.42578125" style="88" customWidth="1"/>
    <col min="13817" max="13817" width="15" style="88" customWidth="1"/>
    <col min="13818" max="13818" width="36.140625" style="88" customWidth="1"/>
    <col min="13819" max="13819" width="18.28515625" style="88" customWidth="1"/>
    <col min="13820" max="13820" width="17.28515625" style="88" customWidth="1"/>
    <col min="13821" max="13821" width="19.5703125" style="88" customWidth="1"/>
    <col min="13822" max="13822" width="20.140625" style="88" customWidth="1"/>
    <col min="13823" max="13824" width="13.7109375" style="88" customWidth="1"/>
    <col min="13825" max="13826" width="13.5703125" style="88" customWidth="1"/>
    <col min="13827" max="13830" width="13.7109375" style="88" customWidth="1"/>
    <col min="13831" max="13831" width="13.85546875" style="88" customWidth="1"/>
    <col min="13832" max="13832" width="12.28515625" style="88" customWidth="1"/>
    <col min="13833" max="14071" width="8.85546875" style="88"/>
    <col min="14072" max="14072" width="7.42578125" style="88" customWidth="1"/>
    <col min="14073" max="14073" width="15" style="88" customWidth="1"/>
    <col min="14074" max="14074" width="36.140625" style="88" customWidth="1"/>
    <col min="14075" max="14075" width="18.28515625" style="88" customWidth="1"/>
    <col min="14076" max="14076" width="17.28515625" style="88" customWidth="1"/>
    <col min="14077" max="14077" width="19.5703125" style="88" customWidth="1"/>
    <col min="14078" max="14078" width="20.140625" style="88" customWidth="1"/>
    <col min="14079" max="14080" width="13.7109375" style="88" customWidth="1"/>
    <col min="14081" max="14082" width="13.5703125" style="88" customWidth="1"/>
    <col min="14083" max="14086" width="13.7109375" style="88" customWidth="1"/>
    <col min="14087" max="14087" width="13.85546875" style="88" customWidth="1"/>
    <col min="14088" max="14088" width="12.28515625" style="88" customWidth="1"/>
    <col min="14089" max="14327" width="8.85546875" style="88"/>
    <col min="14328" max="14328" width="7.42578125" style="88" customWidth="1"/>
    <col min="14329" max="14329" width="15" style="88" customWidth="1"/>
    <col min="14330" max="14330" width="36.140625" style="88" customWidth="1"/>
    <col min="14331" max="14331" width="18.28515625" style="88" customWidth="1"/>
    <col min="14332" max="14332" width="17.28515625" style="88" customWidth="1"/>
    <col min="14333" max="14333" width="19.5703125" style="88" customWidth="1"/>
    <col min="14334" max="14334" width="20.140625" style="88" customWidth="1"/>
    <col min="14335" max="14336" width="13.7109375" style="88" customWidth="1"/>
    <col min="14337" max="14338" width="13.5703125" style="88" customWidth="1"/>
    <col min="14339" max="14342" width="13.7109375" style="88" customWidth="1"/>
    <col min="14343" max="14343" width="13.85546875" style="88" customWidth="1"/>
    <col min="14344" max="14344" width="12.28515625" style="88" customWidth="1"/>
    <col min="14345" max="14583" width="8.85546875" style="88"/>
    <col min="14584" max="14584" width="7.42578125" style="88" customWidth="1"/>
    <col min="14585" max="14585" width="15" style="88" customWidth="1"/>
    <col min="14586" max="14586" width="36.140625" style="88" customWidth="1"/>
    <col min="14587" max="14587" width="18.28515625" style="88" customWidth="1"/>
    <col min="14588" max="14588" width="17.28515625" style="88" customWidth="1"/>
    <col min="14589" max="14589" width="19.5703125" style="88" customWidth="1"/>
    <col min="14590" max="14590" width="20.140625" style="88" customWidth="1"/>
    <col min="14591" max="14592" width="13.7109375" style="88" customWidth="1"/>
    <col min="14593" max="14594" width="13.5703125" style="88" customWidth="1"/>
    <col min="14595" max="14598" width="13.7109375" style="88" customWidth="1"/>
    <col min="14599" max="14599" width="13.85546875" style="88" customWidth="1"/>
    <col min="14600" max="14600" width="12.28515625" style="88" customWidth="1"/>
    <col min="14601" max="14839" width="8.85546875" style="88"/>
    <col min="14840" max="14840" width="7.42578125" style="88" customWidth="1"/>
    <col min="14841" max="14841" width="15" style="88" customWidth="1"/>
    <col min="14842" max="14842" width="36.140625" style="88" customWidth="1"/>
    <col min="14843" max="14843" width="18.28515625" style="88" customWidth="1"/>
    <col min="14844" max="14844" width="17.28515625" style="88" customWidth="1"/>
    <col min="14845" max="14845" width="19.5703125" style="88" customWidth="1"/>
    <col min="14846" max="14846" width="20.140625" style="88" customWidth="1"/>
    <col min="14847" max="14848" width="13.7109375" style="88" customWidth="1"/>
    <col min="14849" max="14850" width="13.5703125" style="88" customWidth="1"/>
    <col min="14851" max="14854" width="13.7109375" style="88" customWidth="1"/>
    <col min="14855" max="14855" width="13.85546875" style="88" customWidth="1"/>
    <col min="14856" max="14856" width="12.28515625" style="88" customWidth="1"/>
    <col min="14857" max="15095" width="8.85546875" style="88"/>
    <col min="15096" max="15096" width="7.42578125" style="88" customWidth="1"/>
    <col min="15097" max="15097" width="15" style="88" customWidth="1"/>
    <col min="15098" max="15098" width="36.140625" style="88" customWidth="1"/>
    <col min="15099" max="15099" width="18.28515625" style="88" customWidth="1"/>
    <col min="15100" max="15100" width="17.28515625" style="88" customWidth="1"/>
    <col min="15101" max="15101" width="19.5703125" style="88" customWidth="1"/>
    <col min="15102" max="15102" width="20.140625" style="88" customWidth="1"/>
    <col min="15103" max="15104" width="13.7109375" style="88" customWidth="1"/>
    <col min="15105" max="15106" width="13.5703125" style="88" customWidth="1"/>
    <col min="15107" max="15110" width="13.7109375" style="88" customWidth="1"/>
    <col min="15111" max="15111" width="13.85546875" style="88" customWidth="1"/>
    <col min="15112" max="15112" width="12.28515625" style="88" customWidth="1"/>
    <col min="15113" max="15351" width="8.85546875" style="88"/>
    <col min="15352" max="15352" width="7.42578125" style="88" customWidth="1"/>
    <col min="15353" max="15353" width="15" style="88" customWidth="1"/>
    <col min="15354" max="15354" width="36.140625" style="88" customWidth="1"/>
    <col min="15355" max="15355" width="18.28515625" style="88" customWidth="1"/>
    <col min="15356" max="15356" width="17.28515625" style="88" customWidth="1"/>
    <col min="15357" max="15357" width="19.5703125" style="88" customWidth="1"/>
    <col min="15358" max="15358" width="20.140625" style="88" customWidth="1"/>
    <col min="15359" max="15360" width="13.7109375" style="88" customWidth="1"/>
    <col min="15361" max="15362" width="13.5703125" style="88" customWidth="1"/>
    <col min="15363" max="15366" width="13.7109375" style="88" customWidth="1"/>
    <col min="15367" max="15367" width="13.85546875" style="88" customWidth="1"/>
    <col min="15368" max="15368" width="12.28515625" style="88" customWidth="1"/>
    <col min="15369" max="15607" width="8.85546875" style="88"/>
    <col min="15608" max="15608" width="7.42578125" style="88" customWidth="1"/>
    <col min="15609" max="15609" width="15" style="88" customWidth="1"/>
    <col min="15610" max="15610" width="36.140625" style="88" customWidth="1"/>
    <col min="15611" max="15611" width="18.28515625" style="88" customWidth="1"/>
    <col min="15612" max="15612" width="17.28515625" style="88" customWidth="1"/>
    <col min="15613" max="15613" width="19.5703125" style="88" customWidth="1"/>
    <col min="15614" max="15614" width="20.140625" style="88" customWidth="1"/>
    <col min="15615" max="15616" width="13.7109375" style="88" customWidth="1"/>
    <col min="15617" max="15618" width="13.5703125" style="88" customWidth="1"/>
    <col min="15619" max="15622" width="13.7109375" style="88" customWidth="1"/>
    <col min="15623" max="15623" width="13.85546875" style="88" customWidth="1"/>
    <col min="15624" max="15624" width="12.28515625" style="88" customWidth="1"/>
    <col min="15625" max="15863" width="8.85546875" style="88"/>
    <col min="15864" max="15864" width="7.42578125" style="88" customWidth="1"/>
    <col min="15865" max="15865" width="15" style="88" customWidth="1"/>
    <col min="15866" max="15866" width="36.140625" style="88" customWidth="1"/>
    <col min="15867" max="15867" width="18.28515625" style="88" customWidth="1"/>
    <col min="15868" max="15868" width="17.28515625" style="88" customWidth="1"/>
    <col min="15869" max="15869" width="19.5703125" style="88" customWidth="1"/>
    <col min="15870" max="15870" width="20.140625" style="88" customWidth="1"/>
    <col min="15871" max="15872" width="13.7109375" style="88" customWidth="1"/>
    <col min="15873" max="15874" width="13.5703125" style="88" customWidth="1"/>
    <col min="15875" max="15878" width="13.7109375" style="88" customWidth="1"/>
    <col min="15879" max="15879" width="13.85546875" style="88" customWidth="1"/>
    <col min="15880" max="15880" width="12.28515625" style="88" customWidth="1"/>
    <col min="15881" max="16119" width="8.85546875" style="88"/>
    <col min="16120" max="16120" width="7.42578125" style="88" customWidth="1"/>
    <col min="16121" max="16121" width="15" style="88" customWidth="1"/>
    <col min="16122" max="16122" width="36.140625" style="88" customWidth="1"/>
    <col min="16123" max="16123" width="18.28515625" style="88" customWidth="1"/>
    <col min="16124" max="16124" width="17.28515625" style="88" customWidth="1"/>
    <col min="16125" max="16125" width="19.5703125" style="88" customWidth="1"/>
    <col min="16126" max="16126" width="20.140625" style="88" customWidth="1"/>
    <col min="16127" max="16128" width="13.7109375" style="88" customWidth="1"/>
    <col min="16129" max="16130" width="13.5703125" style="88" customWidth="1"/>
    <col min="16131" max="16134" width="13.7109375" style="88" customWidth="1"/>
    <col min="16135" max="16135" width="13.85546875" style="88" customWidth="1"/>
    <col min="16136" max="16136" width="12.28515625" style="88" customWidth="1"/>
    <col min="16137" max="16384" width="8.85546875" style="88"/>
  </cols>
  <sheetData>
    <row r="1" spans="1:73" ht="30.6" customHeight="1" x14ac:dyDescent="0.25">
      <c r="A1" s="153"/>
      <c r="B1" s="153"/>
      <c r="C1" s="153"/>
      <c r="D1" s="153"/>
      <c r="E1" s="153"/>
      <c r="F1" s="153"/>
      <c r="G1" s="153"/>
      <c r="H1" s="154"/>
      <c r="I1" s="296" t="s">
        <v>1107</v>
      </c>
      <c r="J1" s="297"/>
      <c r="K1" s="297"/>
      <c r="L1" s="297"/>
      <c r="M1" s="297"/>
      <c r="N1" s="297"/>
      <c r="O1" s="297"/>
      <c r="P1" s="297"/>
    </row>
    <row r="2" spans="1:73" x14ac:dyDescent="0.25">
      <c r="A2" s="153"/>
      <c r="B2" s="153"/>
      <c r="C2" s="153"/>
      <c r="D2" s="153"/>
      <c r="E2" s="153"/>
      <c r="F2" s="153"/>
      <c r="G2" s="153"/>
      <c r="H2" s="154"/>
      <c r="I2" s="297" t="s">
        <v>1105</v>
      </c>
      <c r="J2" s="297"/>
      <c r="K2" s="297"/>
      <c r="L2" s="297"/>
      <c r="M2" s="297"/>
      <c r="N2" s="297"/>
      <c r="O2" s="297"/>
      <c r="P2" s="297"/>
    </row>
    <row r="3" spans="1:73" ht="15" customHeight="1" x14ac:dyDescent="0.25">
      <c r="A3" s="155"/>
      <c r="B3" s="153"/>
      <c r="C3" s="153"/>
      <c r="D3" s="153"/>
      <c r="E3" s="153"/>
      <c r="F3" s="153"/>
      <c r="G3" s="153"/>
      <c r="H3" s="156"/>
      <c r="I3" s="156"/>
      <c r="J3" s="156"/>
      <c r="K3" s="154"/>
      <c r="L3" s="154"/>
      <c r="M3" s="154"/>
      <c r="N3" s="154"/>
      <c r="O3" s="154"/>
      <c r="P3" s="154"/>
    </row>
    <row r="4" spans="1:73" ht="18" x14ac:dyDescent="0.25">
      <c r="A4" s="298" t="s">
        <v>717</v>
      </c>
      <c r="B4" s="298"/>
      <c r="C4" s="298"/>
      <c r="D4" s="298"/>
      <c r="E4" s="298"/>
      <c r="F4" s="298"/>
      <c r="G4" s="298"/>
      <c r="H4" s="298"/>
      <c r="I4" s="298"/>
      <c r="J4" s="298"/>
      <c r="K4" s="298"/>
      <c r="L4" s="298"/>
      <c r="M4" s="298"/>
      <c r="N4" s="298"/>
      <c r="O4" s="298"/>
      <c r="P4" s="298"/>
    </row>
    <row r="5" spans="1:73" ht="15.75" customHeight="1" x14ac:dyDescent="0.25">
      <c r="A5" s="286" t="s">
        <v>718</v>
      </c>
      <c r="B5" s="286" t="s">
        <v>719</v>
      </c>
      <c r="C5" s="286"/>
      <c r="D5" s="286" t="s">
        <v>720</v>
      </c>
      <c r="E5" s="286" t="s">
        <v>721</v>
      </c>
      <c r="F5" s="286" t="s">
        <v>722</v>
      </c>
      <c r="G5" s="286" t="s">
        <v>723</v>
      </c>
      <c r="H5" s="320" t="s">
        <v>724</v>
      </c>
      <c r="I5" s="321"/>
      <c r="J5" s="321"/>
      <c r="K5" s="321"/>
      <c r="L5" s="321"/>
      <c r="M5" s="321"/>
      <c r="N5" s="321"/>
      <c r="O5" s="322"/>
      <c r="P5" s="286" t="s">
        <v>725</v>
      </c>
    </row>
    <row r="6" spans="1:73" ht="31.5" x14ac:dyDescent="0.25">
      <c r="A6" s="287"/>
      <c r="B6" s="287"/>
      <c r="C6" s="287"/>
      <c r="D6" s="287"/>
      <c r="E6" s="287"/>
      <c r="F6" s="287"/>
      <c r="G6" s="287"/>
      <c r="H6" s="157">
        <v>2026</v>
      </c>
      <c r="I6" s="157">
        <v>2027</v>
      </c>
      <c r="J6" s="157">
        <v>2028</v>
      </c>
      <c r="K6" s="157">
        <v>2029</v>
      </c>
      <c r="L6" s="157">
        <v>2030</v>
      </c>
      <c r="M6" s="157">
        <v>2031</v>
      </c>
      <c r="N6" s="157">
        <v>2032</v>
      </c>
      <c r="O6" s="157" t="s">
        <v>726</v>
      </c>
      <c r="P6" s="287"/>
    </row>
    <row r="7" spans="1:73" ht="15.75" customHeight="1" x14ac:dyDescent="0.25">
      <c r="A7" s="288" t="s">
        <v>727</v>
      </c>
      <c r="B7" s="289"/>
      <c r="C7" s="289"/>
      <c r="D7" s="289"/>
      <c r="E7" s="289"/>
      <c r="F7" s="289"/>
      <c r="G7" s="289"/>
      <c r="H7" s="289"/>
      <c r="I7" s="289"/>
      <c r="J7" s="289"/>
      <c r="K7" s="289"/>
      <c r="L7" s="289"/>
      <c r="M7" s="289"/>
      <c r="N7" s="289"/>
      <c r="O7" s="289"/>
      <c r="P7" s="290"/>
    </row>
    <row r="8" spans="1:73" s="89" customFormat="1" ht="31.5" x14ac:dyDescent="0.25">
      <c r="A8" s="158" t="s">
        <v>768</v>
      </c>
      <c r="B8" s="159" t="s">
        <v>729</v>
      </c>
      <c r="C8" s="159" t="s">
        <v>769</v>
      </c>
      <c r="D8" s="158" t="s">
        <v>770</v>
      </c>
      <c r="E8" s="158" t="s">
        <v>771</v>
      </c>
      <c r="F8" s="160">
        <v>574582</v>
      </c>
      <c r="G8" s="161">
        <v>184655.73</v>
      </c>
      <c r="H8" s="160">
        <v>45552.41</v>
      </c>
      <c r="I8" s="160">
        <v>44606.55</v>
      </c>
      <c r="J8" s="160">
        <v>43543.73</v>
      </c>
      <c r="K8" s="160">
        <v>42469.22</v>
      </c>
      <c r="L8" s="160">
        <v>20885.849999999999</v>
      </c>
      <c r="M8" s="160">
        <v>0</v>
      </c>
      <c r="N8" s="160">
        <v>0</v>
      </c>
      <c r="O8" s="160">
        <v>0</v>
      </c>
      <c r="P8" s="161">
        <f t="shared" ref="P8:P71" si="0">SUM(H8:O8)</f>
        <v>197057.76</v>
      </c>
      <c r="Q8" s="88"/>
      <c r="R8" s="88"/>
      <c r="S8" s="88"/>
      <c r="T8" s="88"/>
      <c r="U8" s="88"/>
      <c r="V8" s="88"/>
      <c r="W8" s="88"/>
      <c r="X8" s="88"/>
      <c r="Y8" s="88"/>
      <c r="Z8" s="88"/>
      <c r="AA8" s="88"/>
      <c r="AB8" s="88"/>
      <c r="AC8" s="88"/>
      <c r="AD8" s="88"/>
      <c r="AE8" s="88"/>
      <c r="AF8" s="88"/>
      <c r="AG8" s="88"/>
      <c r="AH8" s="88"/>
      <c r="AI8" s="88"/>
      <c r="AJ8" s="88"/>
      <c r="AK8" s="88"/>
      <c r="AL8" s="88"/>
      <c r="AM8" s="88"/>
      <c r="AN8" s="88"/>
      <c r="AO8" s="88"/>
      <c r="AP8" s="88"/>
      <c r="AQ8" s="88"/>
      <c r="AR8" s="88"/>
      <c r="AS8" s="88"/>
      <c r="AT8" s="88"/>
      <c r="AU8" s="88"/>
      <c r="AV8" s="88"/>
      <c r="AW8" s="88"/>
      <c r="AX8" s="88"/>
      <c r="AY8" s="88"/>
      <c r="AZ8" s="88"/>
      <c r="BA8" s="88"/>
      <c r="BB8" s="88"/>
      <c r="BC8" s="88"/>
      <c r="BD8" s="88"/>
      <c r="BE8" s="88"/>
      <c r="BF8" s="88"/>
      <c r="BG8" s="88"/>
      <c r="BH8" s="88"/>
      <c r="BI8" s="88"/>
      <c r="BJ8" s="88"/>
      <c r="BK8" s="88"/>
      <c r="BL8" s="88"/>
      <c r="BM8" s="88"/>
      <c r="BN8" s="88"/>
      <c r="BO8" s="88"/>
      <c r="BP8" s="88"/>
      <c r="BQ8" s="88"/>
      <c r="BR8" s="88"/>
      <c r="BS8" s="88"/>
      <c r="BT8" s="88"/>
      <c r="BU8" s="88"/>
    </row>
    <row r="9" spans="1:73" s="89" customFormat="1" ht="47.25" x14ac:dyDescent="0.25">
      <c r="A9" s="158" t="s">
        <v>786</v>
      </c>
      <c r="B9" s="159" t="s">
        <v>729</v>
      </c>
      <c r="C9" s="159" t="s">
        <v>787</v>
      </c>
      <c r="D9" s="158" t="s">
        <v>788</v>
      </c>
      <c r="E9" s="158" t="s">
        <v>1095</v>
      </c>
      <c r="F9" s="160">
        <v>94383</v>
      </c>
      <c r="G9" s="161">
        <v>31464</v>
      </c>
      <c r="H9" s="160">
        <v>7388.0999999999995</v>
      </c>
      <c r="I9" s="160">
        <v>7243.4499999999989</v>
      </c>
      <c r="J9" s="160">
        <v>7072.0000000000009</v>
      </c>
      <c r="K9" s="160">
        <v>6898.47</v>
      </c>
      <c r="L9" s="160">
        <v>5063.1099999999997</v>
      </c>
      <c r="M9" s="160">
        <v>0</v>
      </c>
      <c r="N9" s="160">
        <v>0</v>
      </c>
      <c r="O9" s="160">
        <v>0</v>
      </c>
      <c r="P9" s="161">
        <f t="shared" si="0"/>
        <v>33665.129999999997</v>
      </c>
      <c r="Q9" s="88"/>
      <c r="R9" s="88"/>
      <c r="S9" s="88"/>
      <c r="T9" s="88"/>
      <c r="U9" s="88"/>
      <c r="V9" s="88"/>
      <c r="W9" s="88"/>
      <c r="X9" s="88"/>
      <c r="Y9" s="88"/>
      <c r="Z9" s="88"/>
      <c r="AA9" s="88"/>
      <c r="AB9" s="88"/>
      <c r="AC9" s="88"/>
      <c r="AD9" s="88"/>
      <c r="AE9" s="88"/>
      <c r="AF9" s="88"/>
      <c r="AG9" s="88"/>
      <c r="AH9" s="88"/>
      <c r="AI9" s="88"/>
      <c r="AJ9" s="88"/>
      <c r="AK9" s="88"/>
      <c r="AL9" s="88"/>
      <c r="AM9" s="88"/>
      <c r="AN9" s="88"/>
      <c r="AO9" s="88"/>
      <c r="AP9" s="88"/>
      <c r="AQ9" s="88"/>
      <c r="AR9" s="88"/>
      <c r="AS9" s="88"/>
      <c r="AT9" s="88"/>
      <c r="AU9" s="88"/>
      <c r="AV9" s="88"/>
      <c r="AW9" s="88"/>
      <c r="AX9" s="88"/>
      <c r="AY9" s="88"/>
      <c r="AZ9" s="88"/>
      <c r="BA9" s="88"/>
      <c r="BB9" s="88"/>
      <c r="BC9" s="88"/>
      <c r="BD9" s="88"/>
      <c r="BE9" s="88"/>
      <c r="BF9" s="88"/>
      <c r="BG9" s="88"/>
      <c r="BH9" s="88"/>
      <c r="BI9" s="88"/>
      <c r="BJ9" s="88"/>
      <c r="BK9" s="88"/>
      <c r="BL9" s="88"/>
      <c r="BM9" s="88"/>
      <c r="BN9" s="88"/>
      <c r="BO9" s="88"/>
      <c r="BP9" s="88"/>
      <c r="BQ9" s="88"/>
      <c r="BR9" s="88"/>
      <c r="BS9" s="88"/>
      <c r="BT9" s="88"/>
      <c r="BU9" s="88"/>
    </row>
    <row r="10" spans="1:73" s="89" customFormat="1" ht="63" x14ac:dyDescent="0.25">
      <c r="A10" s="158" t="s">
        <v>789</v>
      </c>
      <c r="B10" s="159" t="s">
        <v>729</v>
      </c>
      <c r="C10" s="159" t="s">
        <v>1108</v>
      </c>
      <c r="D10" s="158" t="s">
        <v>788</v>
      </c>
      <c r="E10" s="158" t="s">
        <v>1095</v>
      </c>
      <c r="F10" s="160">
        <v>83464</v>
      </c>
      <c r="G10" s="161">
        <v>27835</v>
      </c>
      <c r="H10" s="160">
        <v>6535.96</v>
      </c>
      <c r="I10" s="160">
        <v>6407.9999999999991</v>
      </c>
      <c r="J10" s="160">
        <v>6256.36</v>
      </c>
      <c r="K10" s="160">
        <v>6102.7699999999995</v>
      </c>
      <c r="L10" s="160">
        <v>4479.13</v>
      </c>
      <c r="M10" s="160">
        <v>0</v>
      </c>
      <c r="N10" s="160">
        <v>0</v>
      </c>
      <c r="O10" s="160">
        <v>0</v>
      </c>
      <c r="P10" s="161">
        <f t="shared" si="0"/>
        <v>29782.22</v>
      </c>
      <c r="Q10" s="88"/>
      <c r="R10" s="88"/>
      <c r="S10" s="88"/>
      <c r="T10" s="88"/>
      <c r="U10" s="88"/>
      <c r="V10" s="88"/>
      <c r="W10" s="88"/>
      <c r="X10" s="88"/>
      <c r="Y10" s="88"/>
      <c r="Z10" s="88"/>
      <c r="AA10" s="88"/>
      <c r="AB10" s="88"/>
      <c r="AC10" s="88"/>
      <c r="AD10" s="88"/>
      <c r="AE10" s="88"/>
      <c r="AF10" s="88"/>
      <c r="AG10" s="88"/>
      <c r="AH10" s="88"/>
      <c r="AI10" s="88"/>
      <c r="AJ10" s="88"/>
      <c r="AK10" s="88"/>
      <c r="AL10" s="88"/>
      <c r="AM10" s="88"/>
      <c r="AN10" s="88"/>
      <c r="AO10" s="88"/>
      <c r="AP10" s="88"/>
      <c r="AQ10" s="88"/>
      <c r="AR10" s="88"/>
      <c r="AS10" s="88"/>
      <c r="AT10" s="88"/>
      <c r="AU10" s="88"/>
      <c r="AV10" s="88"/>
      <c r="AW10" s="88"/>
      <c r="AX10" s="88"/>
      <c r="AY10" s="88"/>
      <c r="AZ10" s="88"/>
      <c r="BA10" s="88"/>
      <c r="BB10" s="88"/>
      <c r="BC10" s="88"/>
      <c r="BD10" s="88"/>
      <c r="BE10" s="88"/>
      <c r="BF10" s="88"/>
      <c r="BG10" s="88"/>
      <c r="BH10" s="88"/>
      <c r="BI10" s="88"/>
      <c r="BJ10" s="88"/>
      <c r="BK10" s="88"/>
      <c r="BL10" s="88"/>
      <c r="BM10" s="88"/>
      <c r="BN10" s="88"/>
      <c r="BO10" s="88"/>
      <c r="BP10" s="88"/>
      <c r="BQ10" s="88"/>
      <c r="BR10" s="88"/>
      <c r="BS10" s="88"/>
      <c r="BT10" s="88"/>
      <c r="BU10" s="88"/>
    </row>
    <row r="11" spans="1:73" s="89" customFormat="1" ht="31.5" x14ac:dyDescent="0.25">
      <c r="A11" s="158" t="s">
        <v>801</v>
      </c>
      <c r="B11" s="159" t="s">
        <v>729</v>
      </c>
      <c r="C11" s="159" t="s">
        <v>802</v>
      </c>
      <c r="D11" s="158" t="s">
        <v>803</v>
      </c>
      <c r="E11" s="158" t="s">
        <v>804</v>
      </c>
      <c r="F11" s="160">
        <v>175924</v>
      </c>
      <c r="G11" s="161">
        <v>58653</v>
      </c>
      <c r="H11" s="160">
        <v>13769.699999999999</v>
      </c>
      <c r="I11" s="160">
        <v>13502.72</v>
      </c>
      <c r="J11" s="160">
        <v>13183.140000000001</v>
      </c>
      <c r="K11" s="160">
        <v>12859.59</v>
      </c>
      <c r="L11" s="160">
        <v>9444.65</v>
      </c>
      <c r="M11" s="160">
        <v>0</v>
      </c>
      <c r="N11" s="160">
        <v>0</v>
      </c>
      <c r="O11" s="160">
        <v>0</v>
      </c>
      <c r="P11" s="161">
        <f t="shared" si="0"/>
        <v>62759.799999999996</v>
      </c>
      <c r="Q11" s="88"/>
      <c r="R11" s="88"/>
      <c r="S11" s="88"/>
      <c r="T11" s="88"/>
      <c r="U11" s="88"/>
      <c r="V11" s="88"/>
      <c r="W11" s="88"/>
      <c r="X11" s="88"/>
      <c r="Y11" s="88"/>
      <c r="Z11" s="88"/>
      <c r="AA11" s="88"/>
      <c r="AB11" s="88"/>
      <c r="AC11" s="88"/>
      <c r="AD11" s="88"/>
      <c r="AE11" s="88"/>
      <c r="AF11" s="88"/>
      <c r="AG11" s="88"/>
      <c r="AH11" s="88"/>
      <c r="AI11" s="88"/>
      <c r="AJ11" s="88"/>
      <c r="AK11" s="88"/>
      <c r="AL11" s="88"/>
      <c r="AM11" s="88"/>
      <c r="AN11" s="88"/>
      <c r="AO11" s="88"/>
      <c r="AP11" s="88"/>
      <c r="AQ11" s="88"/>
      <c r="AR11" s="88"/>
      <c r="AS11" s="88"/>
      <c r="AT11" s="88"/>
      <c r="AU11" s="88"/>
      <c r="AV11" s="88"/>
      <c r="AW11" s="88"/>
      <c r="AX11" s="88"/>
      <c r="AY11" s="88"/>
      <c r="AZ11" s="88"/>
      <c r="BA11" s="88"/>
      <c r="BB11" s="88"/>
      <c r="BC11" s="88"/>
      <c r="BD11" s="88"/>
      <c r="BE11" s="88"/>
      <c r="BF11" s="88"/>
      <c r="BG11" s="88"/>
      <c r="BH11" s="88"/>
      <c r="BI11" s="88"/>
      <c r="BJ11" s="88"/>
      <c r="BK11" s="88"/>
      <c r="BL11" s="88"/>
      <c r="BM11" s="88"/>
      <c r="BN11" s="88"/>
      <c r="BO11" s="88"/>
      <c r="BP11" s="88"/>
      <c r="BQ11" s="88"/>
      <c r="BR11" s="88"/>
      <c r="BS11" s="88"/>
      <c r="BT11" s="88"/>
      <c r="BU11" s="88"/>
    </row>
    <row r="12" spans="1:73" s="89" customFormat="1" x14ac:dyDescent="0.25">
      <c r="A12" s="158" t="s">
        <v>805</v>
      </c>
      <c r="B12" s="159" t="s">
        <v>729</v>
      </c>
      <c r="C12" s="159" t="s">
        <v>806</v>
      </c>
      <c r="D12" s="158" t="s">
        <v>803</v>
      </c>
      <c r="E12" s="158" t="s">
        <v>804</v>
      </c>
      <c r="F12" s="160">
        <v>33890</v>
      </c>
      <c r="G12" s="161">
        <v>11304.64</v>
      </c>
      <c r="H12" s="160">
        <v>2654.0099999999998</v>
      </c>
      <c r="I12" s="160">
        <v>2602.5699999999997</v>
      </c>
      <c r="J12" s="160">
        <v>2540.98</v>
      </c>
      <c r="K12" s="160">
        <v>2478.58</v>
      </c>
      <c r="L12" s="160">
        <v>1820.04</v>
      </c>
      <c r="M12" s="160">
        <v>0</v>
      </c>
      <c r="N12" s="160">
        <v>0</v>
      </c>
      <c r="O12" s="160">
        <v>0</v>
      </c>
      <c r="P12" s="161">
        <f t="shared" si="0"/>
        <v>12096.18</v>
      </c>
      <c r="Q12" s="88"/>
      <c r="R12" s="88"/>
      <c r="S12" s="88"/>
      <c r="T12" s="88"/>
      <c r="U12" s="88"/>
      <c r="V12" s="88"/>
      <c r="W12" s="88"/>
      <c r="X12" s="88"/>
      <c r="Y12" s="88"/>
      <c r="Z12" s="88"/>
      <c r="AA12" s="88"/>
      <c r="AB12" s="88"/>
      <c r="AC12" s="88"/>
      <c r="AD12" s="88"/>
      <c r="AE12" s="88"/>
      <c r="AF12" s="88"/>
      <c r="AG12" s="88"/>
      <c r="AH12" s="88"/>
      <c r="AI12" s="88"/>
      <c r="AJ12" s="88"/>
      <c r="AK12" s="88"/>
      <c r="AL12" s="88"/>
      <c r="AM12" s="88"/>
      <c r="AN12" s="88"/>
      <c r="AO12" s="88"/>
      <c r="AP12" s="88"/>
      <c r="AQ12" s="88"/>
      <c r="AR12" s="88"/>
      <c r="AS12" s="88"/>
      <c r="AT12" s="88"/>
      <c r="AU12" s="88"/>
      <c r="AV12" s="88"/>
      <c r="AW12" s="88"/>
      <c r="AX12" s="88"/>
      <c r="AY12" s="88"/>
      <c r="AZ12" s="88"/>
      <c r="BA12" s="88"/>
      <c r="BB12" s="88"/>
      <c r="BC12" s="88"/>
      <c r="BD12" s="88"/>
      <c r="BE12" s="88"/>
      <c r="BF12" s="88"/>
      <c r="BG12" s="88"/>
      <c r="BH12" s="88"/>
      <c r="BI12" s="88"/>
      <c r="BJ12" s="88"/>
      <c r="BK12" s="88"/>
      <c r="BL12" s="88"/>
      <c r="BM12" s="88"/>
      <c r="BN12" s="88"/>
      <c r="BO12" s="88"/>
      <c r="BP12" s="88"/>
      <c r="BQ12" s="88"/>
      <c r="BR12" s="88"/>
      <c r="BS12" s="88"/>
      <c r="BT12" s="88"/>
      <c r="BU12" s="88"/>
    </row>
    <row r="13" spans="1:73" s="89" customFormat="1" ht="47.25" x14ac:dyDescent="0.25">
      <c r="A13" s="158" t="s">
        <v>807</v>
      </c>
      <c r="B13" s="159" t="s">
        <v>729</v>
      </c>
      <c r="C13" s="159" t="s">
        <v>808</v>
      </c>
      <c r="D13" s="158" t="s">
        <v>803</v>
      </c>
      <c r="E13" s="158" t="s">
        <v>804</v>
      </c>
      <c r="F13" s="160">
        <v>79130</v>
      </c>
      <c r="G13" s="161">
        <v>26391</v>
      </c>
      <c r="H13" s="160">
        <v>6195.7</v>
      </c>
      <c r="I13" s="160">
        <v>6075.56</v>
      </c>
      <c r="J13" s="160">
        <v>5931.77</v>
      </c>
      <c r="K13" s="160">
        <v>5786.18</v>
      </c>
      <c r="L13" s="160">
        <v>4249.6400000000003</v>
      </c>
      <c r="M13" s="160">
        <v>0</v>
      </c>
      <c r="N13" s="160">
        <v>0</v>
      </c>
      <c r="O13" s="160">
        <v>0</v>
      </c>
      <c r="P13" s="161">
        <f t="shared" si="0"/>
        <v>28238.85</v>
      </c>
      <c r="Q13" s="88"/>
      <c r="R13" s="88"/>
      <c r="S13" s="88"/>
      <c r="T13" s="88"/>
      <c r="U13" s="88"/>
      <c r="V13" s="88"/>
      <c r="W13" s="88"/>
      <c r="X13" s="88"/>
      <c r="Y13" s="88"/>
      <c r="Z13" s="88"/>
      <c r="AA13" s="88"/>
      <c r="AB13" s="88"/>
      <c r="AC13" s="88"/>
      <c r="AD13" s="88"/>
      <c r="AE13" s="88"/>
      <c r="AF13" s="88"/>
      <c r="AG13" s="88"/>
      <c r="AH13" s="88"/>
      <c r="AI13" s="88"/>
      <c r="AJ13" s="88"/>
      <c r="AK13" s="88"/>
      <c r="AL13" s="88"/>
      <c r="AM13" s="88"/>
      <c r="AN13" s="88"/>
      <c r="AO13" s="88"/>
      <c r="AP13" s="88"/>
      <c r="AQ13" s="88"/>
      <c r="AR13" s="88"/>
      <c r="AS13" s="88"/>
      <c r="AT13" s="88"/>
      <c r="AU13" s="88"/>
      <c r="AV13" s="88"/>
      <c r="AW13" s="88"/>
      <c r="AX13" s="88"/>
      <c r="AY13" s="88"/>
      <c r="AZ13" s="88"/>
      <c r="BA13" s="88"/>
      <c r="BB13" s="88"/>
      <c r="BC13" s="88"/>
      <c r="BD13" s="88"/>
      <c r="BE13" s="88"/>
      <c r="BF13" s="88"/>
      <c r="BG13" s="88"/>
      <c r="BH13" s="88"/>
      <c r="BI13" s="88"/>
      <c r="BJ13" s="88"/>
      <c r="BK13" s="88"/>
      <c r="BL13" s="88"/>
      <c r="BM13" s="88"/>
      <c r="BN13" s="88"/>
      <c r="BO13" s="88"/>
      <c r="BP13" s="88"/>
      <c r="BQ13" s="88"/>
      <c r="BR13" s="88"/>
      <c r="BS13" s="88"/>
      <c r="BT13" s="88"/>
      <c r="BU13" s="88"/>
    </row>
    <row r="14" spans="1:73" s="89" customFormat="1" ht="63" x14ac:dyDescent="0.25">
      <c r="A14" s="158" t="s">
        <v>823</v>
      </c>
      <c r="B14" s="159" t="s">
        <v>729</v>
      </c>
      <c r="C14" s="159" t="s">
        <v>824</v>
      </c>
      <c r="D14" s="158" t="s">
        <v>825</v>
      </c>
      <c r="E14" s="158" t="s">
        <v>826</v>
      </c>
      <c r="F14" s="160">
        <v>37367</v>
      </c>
      <c r="G14" s="161">
        <v>12463.95</v>
      </c>
      <c r="H14" s="160">
        <v>2928.11</v>
      </c>
      <c r="I14" s="160">
        <v>2869.39</v>
      </c>
      <c r="J14" s="160">
        <v>2801.47</v>
      </c>
      <c r="K14" s="160">
        <v>2732.72</v>
      </c>
      <c r="L14" s="160">
        <v>2008.4299999999998</v>
      </c>
      <c r="M14" s="160">
        <v>0</v>
      </c>
      <c r="N14" s="160">
        <v>0</v>
      </c>
      <c r="O14" s="160">
        <v>0</v>
      </c>
      <c r="P14" s="161">
        <f t="shared" si="0"/>
        <v>13340.119999999999</v>
      </c>
      <c r="Q14" s="88"/>
      <c r="R14" s="88"/>
      <c r="S14" s="88"/>
      <c r="T14" s="88"/>
      <c r="U14" s="88"/>
      <c r="V14" s="88"/>
      <c r="W14" s="88"/>
      <c r="X14" s="88"/>
      <c r="Y14" s="88"/>
      <c r="Z14" s="88"/>
      <c r="AA14" s="88"/>
      <c r="AB14" s="88"/>
      <c r="AC14" s="88"/>
      <c r="AD14" s="88"/>
      <c r="AE14" s="88"/>
      <c r="AF14" s="88"/>
      <c r="AG14" s="88"/>
      <c r="AH14" s="88"/>
      <c r="AI14" s="88"/>
      <c r="AJ14" s="88"/>
      <c r="AK14" s="88"/>
      <c r="AL14" s="88"/>
      <c r="AM14" s="88"/>
      <c r="AN14" s="88"/>
      <c r="AO14" s="88"/>
      <c r="AP14" s="88"/>
      <c r="AQ14" s="88"/>
      <c r="AR14" s="88"/>
      <c r="AS14" s="88"/>
      <c r="AT14" s="88"/>
      <c r="AU14" s="88"/>
      <c r="AV14" s="88"/>
      <c r="AW14" s="88"/>
      <c r="AX14" s="88"/>
      <c r="AY14" s="88"/>
      <c r="AZ14" s="88"/>
      <c r="BA14" s="88"/>
      <c r="BB14" s="88"/>
      <c r="BC14" s="88"/>
      <c r="BD14" s="88"/>
      <c r="BE14" s="88"/>
      <c r="BF14" s="88"/>
      <c r="BG14" s="88"/>
      <c r="BH14" s="88"/>
      <c r="BI14" s="88"/>
      <c r="BJ14" s="88"/>
      <c r="BK14" s="88"/>
      <c r="BL14" s="88"/>
      <c r="BM14" s="88"/>
      <c r="BN14" s="88"/>
      <c r="BO14" s="88"/>
      <c r="BP14" s="88"/>
      <c r="BQ14" s="88"/>
      <c r="BR14" s="88"/>
      <c r="BS14" s="88"/>
      <c r="BT14" s="88"/>
      <c r="BU14" s="88"/>
    </row>
    <row r="15" spans="1:73" s="89" customFormat="1" ht="31.5" x14ac:dyDescent="0.25">
      <c r="A15" s="158" t="s">
        <v>840</v>
      </c>
      <c r="B15" s="159" t="s">
        <v>729</v>
      </c>
      <c r="C15" s="159" t="s">
        <v>841</v>
      </c>
      <c r="D15" s="158" t="s">
        <v>838</v>
      </c>
      <c r="E15" s="158" t="s">
        <v>839</v>
      </c>
      <c r="F15" s="160">
        <v>23324</v>
      </c>
      <c r="G15" s="161">
        <v>8060</v>
      </c>
      <c r="H15" s="160">
        <v>1819.2099999999998</v>
      </c>
      <c r="I15" s="160">
        <v>1772.88</v>
      </c>
      <c r="J15" s="160">
        <v>1731.5399999999997</v>
      </c>
      <c r="K15" s="160">
        <v>1689.28</v>
      </c>
      <c r="L15" s="160">
        <v>1647.34</v>
      </c>
      <c r="M15" s="160">
        <v>2.29</v>
      </c>
      <c r="N15" s="160">
        <v>0</v>
      </c>
      <c r="O15" s="160">
        <v>0</v>
      </c>
      <c r="P15" s="161">
        <f t="shared" si="0"/>
        <v>8662.5400000000009</v>
      </c>
      <c r="Q15" s="88"/>
      <c r="R15" s="88"/>
      <c r="S15" s="88"/>
      <c r="T15" s="88"/>
      <c r="U15" s="88"/>
      <c r="V15" s="88"/>
      <c r="W15" s="88"/>
      <c r="X15" s="88"/>
      <c r="Y15" s="88"/>
      <c r="Z15" s="88"/>
      <c r="AA15" s="88"/>
      <c r="AB15" s="88"/>
      <c r="AC15" s="88"/>
      <c r="AD15" s="88"/>
      <c r="AE15" s="88"/>
      <c r="AF15" s="88"/>
      <c r="AG15" s="88"/>
      <c r="AH15" s="88"/>
      <c r="AI15" s="88"/>
      <c r="AJ15" s="88"/>
      <c r="AK15" s="88"/>
      <c r="AL15" s="88"/>
      <c r="AM15" s="88"/>
      <c r="AN15" s="88"/>
      <c r="AO15" s="88"/>
      <c r="AP15" s="88"/>
      <c r="AQ15" s="88"/>
      <c r="AR15" s="88"/>
      <c r="AS15" s="88"/>
      <c r="AT15" s="88"/>
      <c r="AU15" s="88"/>
      <c r="AV15" s="88"/>
      <c r="AW15" s="88"/>
      <c r="AX15" s="88"/>
      <c r="AY15" s="88"/>
      <c r="AZ15" s="88"/>
      <c r="BA15" s="88"/>
      <c r="BB15" s="88"/>
      <c r="BC15" s="88"/>
      <c r="BD15" s="88"/>
      <c r="BE15" s="88"/>
      <c r="BF15" s="88"/>
      <c r="BG15" s="88"/>
      <c r="BH15" s="88"/>
      <c r="BI15" s="88"/>
      <c r="BJ15" s="88"/>
      <c r="BK15" s="88"/>
      <c r="BL15" s="88"/>
      <c r="BM15" s="88"/>
      <c r="BN15" s="88"/>
      <c r="BO15" s="88"/>
      <c r="BP15" s="88"/>
      <c r="BQ15" s="88"/>
      <c r="BR15" s="88"/>
      <c r="BS15" s="88"/>
      <c r="BT15" s="88"/>
      <c r="BU15" s="88"/>
    </row>
    <row r="16" spans="1:73" s="89" customFormat="1" ht="31.5" x14ac:dyDescent="0.25">
      <c r="A16" s="158" t="s">
        <v>842</v>
      </c>
      <c r="B16" s="159" t="s">
        <v>729</v>
      </c>
      <c r="C16" s="159" t="s">
        <v>843</v>
      </c>
      <c r="D16" s="158" t="s">
        <v>838</v>
      </c>
      <c r="E16" s="158" t="s">
        <v>839</v>
      </c>
      <c r="F16" s="160">
        <v>36207</v>
      </c>
      <c r="G16" s="161">
        <v>12500</v>
      </c>
      <c r="H16" s="160">
        <v>2821.3599999999997</v>
      </c>
      <c r="I16" s="162">
        <v>2749.5099999999998</v>
      </c>
      <c r="J16" s="160">
        <v>2685.39</v>
      </c>
      <c r="K16" s="160">
        <v>2619.8500000000004</v>
      </c>
      <c r="L16" s="160">
        <v>2554.83</v>
      </c>
      <c r="M16" s="160">
        <v>3.5700000000000003</v>
      </c>
      <c r="N16" s="160">
        <v>0</v>
      </c>
      <c r="O16" s="160">
        <v>0</v>
      </c>
      <c r="P16" s="161">
        <f t="shared" si="0"/>
        <v>13434.509999999998</v>
      </c>
      <c r="Q16" s="88"/>
      <c r="R16" s="88"/>
      <c r="S16" s="88"/>
      <c r="T16" s="88"/>
      <c r="U16" s="88"/>
      <c r="V16" s="88"/>
      <c r="W16" s="88"/>
      <c r="X16" s="88"/>
      <c r="Y16" s="88"/>
      <c r="Z16" s="88"/>
      <c r="AA16" s="88"/>
      <c r="AB16" s="88"/>
      <c r="AC16" s="88"/>
      <c r="AD16" s="88"/>
      <c r="AE16" s="88"/>
      <c r="AF16" s="88"/>
      <c r="AG16" s="88"/>
      <c r="AH16" s="88"/>
      <c r="AI16" s="88"/>
      <c r="AJ16" s="88"/>
      <c r="AK16" s="88"/>
      <c r="AL16" s="88"/>
      <c r="AM16" s="88"/>
      <c r="AN16" s="88"/>
      <c r="AO16" s="88"/>
      <c r="AP16" s="88"/>
      <c r="AQ16" s="88"/>
      <c r="AR16" s="88"/>
      <c r="AS16" s="88"/>
      <c r="AT16" s="88"/>
      <c r="AU16" s="88"/>
      <c r="AV16" s="88"/>
      <c r="AW16" s="88"/>
      <c r="AX16" s="88"/>
      <c r="AY16" s="88"/>
      <c r="AZ16" s="88"/>
      <c r="BA16" s="88"/>
      <c r="BB16" s="88"/>
      <c r="BC16" s="88"/>
      <c r="BD16" s="88"/>
      <c r="BE16" s="88"/>
      <c r="BF16" s="88"/>
      <c r="BG16" s="88"/>
      <c r="BH16" s="88"/>
      <c r="BI16" s="88"/>
      <c r="BJ16" s="88"/>
      <c r="BK16" s="88"/>
      <c r="BL16" s="88"/>
      <c r="BM16" s="88"/>
      <c r="BN16" s="88"/>
      <c r="BO16" s="88"/>
      <c r="BP16" s="88"/>
      <c r="BQ16" s="88"/>
      <c r="BR16" s="88"/>
      <c r="BS16" s="88"/>
      <c r="BT16" s="88"/>
      <c r="BU16" s="88"/>
    </row>
    <row r="17" spans="1:73" s="89" customFormat="1" ht="47.25" x14ac:dyDescent="0.25">
      <c r="A17" s="158" t="s">
        <v>836</v>
      </c>
      <c r="B17" s="159" t="s">
        <v>729</v>
      </c>
      <c r="C17" s="159" t="s">
        <v>837</v>
      </c>
      <c r="D17" s="158" t="s">
        <v>838</v>
      </c>
      <c r="E17" s="158" t="s">
        <v>839</v>
      </c>
      <c r="F17" s="160">
        <v>105617</v>
      </c>
      <c r="G17" s="161">
        <v>37739.61</v>
      </c>
      <c r="H17" s="163">
        <v>8518.18</v>
      </c>
      <c r="I17" s="164">
        <v>8301.3100000000013</v>
      </c>
      <c r="J17" s="165">
        <v>8107.7</v>
      </c>
      <c r="K17" s="160">
        <v>7909.7899999999991</v>
      </c>
      <c r="L17" s="160">
        <v>7713.0999999999995</v>
      </c>
      <c r="M17" s="160">
        <v>10.760000000000002</v>
      </c>
      <c r="N17" s="160">
        <v>0</v>
      </c>
      <c r="O17" s="160">
        <v>0</v>
      </c>
      <c r="P17" s="161">
        <f t="shared" si="0"/>
        <v>40560.840000000004</v>
      </c>
      <c r="Q17" s="88"/>
      <c r="R17" s="88"/>
      <c r="S17" s="88"/>
      <c r="T17" s="88"/>
      <c r="U17" s="88"/>
      <c r="V17" s="88"/>
      <c r="W17" s="88"/>
      <c r="X17" s="88"/>
      <c r="Y17" s="88"/>
      <c r="Z17" s="88"/>
      <c r="AA17" s="88"/>
      <c r="AB17" s="88"/>
      <c r="AC17" s="88"/>
      <c r="AD17" s="88"/>
      <c r="AE17" s="88"/>
      <c r="AF17" s="88"/>
      <c r="AG17" s="88"/>
      <c r="AH17" s="88"/>
      <c r="AI17" s="88"/>
      <c r="AJ17" s="88"/>
      <c r="AK17" s="88"/>
      <c r="AL17" s="88"/>
      <c r="AM17" s="88"/>
      <c r="AN17" s="88"/>
      <c r="AO17" s="88"/>
      <c r="AP17" s="88"/>
      <c r="AQ17" s="88"/>
      <c r="AR17" s="88"/>
      <c r="AS17" s="88"/>
      <c r="AT17" s="88"/>
      <c r="AU17" s="88"/>
      <c r="AV17" s="88"/>
      <c r="AW17" s="88"/>
      <c r="AX17" s="88"/>
      <c r="AY17" s="88"/>
      <c r="AZ17" s="88"/>
      <c r="BA17" s="88"/>
      <c r="BB17" s="88"/>
      <c r="BC17" s="88"/>
      <c r="BD17" s="88"/>
      <c r="BE17" s="88"/>
      <c r="BF17" s="88"/>
      <c r="BG17" s="88"/>
      <c r="BH17" s="88"/>
      <c r="BI17" s="88"/>
      <c r="BJ17" s="88"/>
      <c r="BK17" s="88"/>
      <c r="BL17" s="88"/>
      <c r="BM17" s="88"/>
      <c r="BN17" s="88"/>
      <c r="BO17" s="88"/>
      <c r="BP17" s="88"/>
      <c r="BQ17" s="88"/>
      <c r="BR17" s="88"/>
      <c r="BS17" s="88"/>
      <c r="BT17" s="88"/>
      <c r="BU17" s="88"/>
    </row>
    <row r="18" spans="1:73" s="89" customFormat="1" ht="31.5" x14ac:dyDescent="0.25">
      <c r="A18" s="158" t="s">
        <v>844</v>
      </c>
      <c r="B18" s="159" t="s">
        <v>729</v>
      </c>
      <c r="C18" s="159" t="s">
        <v>845</v>
      </c>
      <c r="D18" s="158" t="s">
        <v>846</v>
      </c>
      <c r="E18" s="158" t="s">
        <v>839</v>
      </c>
      <c r="F18" s="160">
        <v>299023</v>
      </c>
      <c r="G18" s="161">
        <v>106760</v>
      </c>
      <c r="H18" s="160">
        <v>24097.49</v>
      </c>
      <c r="I18" s="166">
        <v>23482.969999999998</v>
      </c>
      <c r="J18" s="160">
        <v>22935.310000000005</v>
      </c>
      <c r="K18" s="160">
        <v>22375.49</v>
      </c>
      <c r="L18" s="160">
        <v>21820.219999999998</v>
      </c>
      <c r="M18" s="160">
        <v>30.43</v>
      </c>
      <c r="N18" s="160">
        <v>0</v>
      </c>
      <c r="O18" s="160">
        <v>0</v>
      </c>
      <c r="P18" s="161">
        <f t="shared" si="0"/>
        <v>114741.91</v>
      </c>
      <c r="Q18" s="88"/>
      <c r="R18" s="88"/>
      <c r="S18" s="88"/>
      <c r="T18" s="88"/>
      <c r="U18" s="88"/>
      <c r="V18" s="88"/>
      <c r="W18" s="88"/>
      <c r="X18" s="88"/>
      <c r="Y18" s="88"/>
      <c r="Z18" s="88"/>
      <c r="AA18" s="88"/>
      <c r="AB18" s="88"/>
      <c r="AC18" s="88"/>
      <c r="AD18" s="88"/>
      <c r="AE18" s="88"/>
      <c r="AF18" s="88"/>
      <c r="AG18" s="88"/>
      <c r="AH18" s="88"/>
      <c r="AI18" s="88"/>
      <c r="AJ18" s="88"/>
      <c r="AK18" s="88"/>
      <c r="AL18" s="88"/>
      <c r="AM18" s="88"/>
      <c r="AN18" s="88"/>
      <c r="AO18" s="88"/>
      <c r="AP18" s="88"/>
      <c r="AQ18" s="88"/>
      <c r="AR18" s="88"/>
      <c r="AS18" s="88"/>
      <c r="AT18" s="88"/>
      <c r="AU18" s="88"/>
      <c r="AV18" s="88"/>
      <c r="AW18" s="88"/>
      <c r="AX18" s="88"/>
      <c r="AY18" s="88"/>
      <c r="AZ18" s="88"/>
      <c r="BA18" s="88"/>
      <c r="BB18" s="88"/>
      <c r="BC18" s="88"/>
      <c r="BD18" s="88"/>
      <c r="BE18" s="88"/>
      <c r="BF18" s="88"/>
      <c r="BG18" s="88"/>
      <c r="BH18" s="88"/>
      <c r="BI18" s="88"/>
      <c r="BJ18" s="88"/>
      <c r="BK18" s="88"/>
      <c r="BL18" s="88"/>
      <c r="BM18" s="88"/>
      <c r="BN18" s="88"/>
      <c r="BO18" s="88"/>
      <c r="BP18" s="88"/>
      <c r="BQ18" s="88"/>
      <c r="BR18" s="88"/>
      <c r="BS18" s="88"/>
      <c r="BT18" s="88"/>
      <c r="BU18" s="88"/>
    </row>
    <row r="19" spans="1:73" s="89" customFormat="1" ht="31.5" x14ac:dyDescent="0.25">
      <c r="A19" s="158" t="s">
        <v>772</v>
      </c>
      <c r="B19" s="159" t="s">
        <v>729</v>
      </c>
      <c r="C19" s="159" t="s">
        <v>773</v>
      </c>
      <c r="D19" s="158" t="s">
        <v>774</v>
      </c>
      <c r="E19" s="158" t="s">
        <v>775</v>
      </c>
      <c r="F19" s="160">
        <v>6355406</v>
      </c>
      <c r="G19" s="161">
        <v>4057970.02</v>
      </c>
      <c r="H19" s="160">
        <v>375433.33</v>
      </c>
      <c r="I19" s="160">
        <v>363645.82999999996</v>
      </c>
      <c r="J19" s="160">
        <v>356957.82</v>
      </c>
      <c r="K19" s="160">
        <v>349786.36</v>
      </c>
      <c r="L19" s="160">
        <v>342866.08</v>
      </c>
      <c r="M19" s="160">
        <v>335955.3</v>
      </c>
      <c r="N19" s="160">
        <v>329224.65999999997</v>
      </c>
      <c r="O19" s="160">
        <v>2450781.6300000004</v>
      </c>
      <c r="P19" s="161">
        <f t="shared" si="0"/>
        <v>4904651.01</v>
      </c>
      <c r="Q19" s="88"/>
      <c r="R19" s="88"/>
      <c r="S19" s="88"/>
      <c r="T19" s="88"/>
      <c r="U19" s="88"/>
      <c r="V19" s="88"/>
      <c r="W19" s="88"/>
      <c r="X19" s="88"/>
      <c r="Y19" s="88"/>
      <c r="Z19" s="88"/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  <c r="AL19" s="88"/>
      <c r="AM19" s="88"/>
      <c r="AN19" s="88"/>
      <c r="AO19" s="88"/>
      <c r="AP19" s="88"/>
      <c r="AQ19" s="88"/>
      <c r="AR19" s="88"/>
      <c r="AS19" s="88"/>
      <c r="AT19" s="88"/>
      <c r="AU19" s="88"/>
      <c r="AV19" s="88"/>
      <c r="AW19" s="88"/>
      <c r="AX19" s="88"/>
      <c r="AY19" s="88"/>
      <c r="AZ19" s="88"/>
      <c r="BA19" s="88"/>
      <c r="BB19" s="88"/>
      <c r="BC19" s="88"/>
      <c r="BD19" s="88"/>
      <c r="BE19" s="88"/>
      <c r="BF19" s="88"/>
      <c r="BG19" s="88"/>
      <c r="BH19" s="88"/>
      <c r="BI19" s="88"/>
      <c r="BJ19" s="88"/>
      <c r="BK19" s="88"/>
      <c r="BL19" s="88"/>
      <c r="BM19" s="88"/>
      <c r="BN19" s="88"/>
      <c r="BO19" s="88"/>
      <c r="BP19" s="88"/>
      <c r="BQ19" s="88"/>
      <c r="BR19" s="88"/>
      <c r="BS19" s="88"/>
      <c r="BT19" s="88"/>
      <c r="BU19" s="88"/>
    </row>
    <row r="20" spans="1:73" s="89" customFormat="1" ht="31.5" x14ac:dyDescent="0.25">
      <c r="A20" s="158" t="s">
        <v>752</v>
      </c>
      <c r="B20" s="159" t="s">
        <v>729</v>
      </c>
      <c r="C20" s="159" t="s">
        <v>753</v>
      </c>
      <c r="D20" s="158" t="s">
        <v>754</v>
      </c>
      <c r="E20" s="158" t="s">
        <v>755</v>
      </c>
      <c r="F20" s="160">
        <v>37794</v>
      </c>
      <c r="G20" s="161">
        <v>15271.63</v>
      </c>
      <c r="H20" s="160">
        <v>3022.7</v>
      </c>
      <c r="I20" s="160">
        <v>2973.42</v>
      </c>
      <c r="J20" s="160">
        <v>2904.8900000000003</v>
      </c>
      <c r="K20" s="160">
        <v>2835.1299999999997</v>
      </c>
      <c r="L20" s="160">
        <v>2766.0299999999997</v>
      </c>
      <c r="M20" s="160">
        <v>2029.71</v>
      </c>
      <c r="N20" s="160">
        <v>0</v>
      </c>
      <c r="O20" s="160">
        <v>0</v>
      </c>
      <c r="P20" s="161">
        <f t="shared" si="0"/>
        <v>16531.879999999997</v>
      </c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8"/>
      <c r="AL20" s="88"/>
      <c r="AM20" s="88"/>
      <c r="AN20" s="88"/>
      <c r="AO20" s="88"/>
      <c r="AP20" s="88"/>
      <c r="AQ20" s="88"/>
      <c r="AR20" s="88"/>
      <c r="AS20" s="88"/>
      <c r="AT20" s="88"/>
      <c r="AU20" s="88"/>
      <c r="AV20" s="88"/>
      <c r="AW20" s="88"/>
      <c r="AX20" s="88"/>
      <c r="AY20" s="88"/>
      <c r="AZ20" s="88"/>
      <c r="BA20" s="88"/>
      <c r="BB20" s="88"/>
      <c r="BC20" s="88"/>
      <c r="BD20" s="88"/>
      <c r="BE20" s="88"/>
      <c r="BF20" s="88"/>
      <c r="BG20" s="88"/>
      <c r="BH20" s="88"/>
      <c r="BI20" s="88"/>
      <c r="BJ20" s="88"/>
      <c r="BK20" s="88"/>
      <c r="BL20" s="88"/>
      <c r="BM20" s="88"/>
      <c r="BN20" s="88"/>
      <c r="BO20" s="88"/>
      <c r="BP20" s="88"/>
      <c r="BQ20" s="88"/>
      <c r="BR20" s="88"/>
      <c r="BS20" s="88"/>
      <c r="BT20" s="88"/>
      <c r="BU20" s="88"/>
    </row>
    <row r="21" spans="1:73" s="89" customFormat="1" ht="47.25" x14ac:dyDescent="0.25">
      <c r="A21" s="158" t="s">
        <v>756</v>
      </c>
      <c r="B21" s="159" t="s">
        <v>729</v>
      </c>
      <c r="C21" s="159" t="s">
        <v>757</v>
      </c>
      <c r="D21" s="158" t="s">
        <v>754</v>
      </c>
      <c r="E21" s="158" t="s">
        <v>758</v>
      </c>
      <c r="F21" s="160">
        <v>426584</v>
      </c>
      <c r="G21" s="161">
        <v>283122.46000000002</v>
      </c>
      <c r="H21" s="160">
        <v>24898.73</v>
      </c>
      <c r="I21" s="160">
        <v>24803.280000000002</v>
      </c>
      <c r="J21" s="160">
        <v>24352.039999999997</v>
      </c>
      <c r="K21" s="160">
        <v>23866.84</v>
      </c>
      <c r="L21" s="160">
        <v>23399.25</v>
      </c>
      <c r="M21" s="160">
        <v>22932.28</v>
      </c>
      <c r="N21" s="160">
        <v>22478.16</v>
      </c>
      <c r="O21" s="160">
        <v>176572.20999999996</v>
      </c>
      <c r="P21" s="161">
        <f t="shared" si="0"/>
        <v>343302.78999999992</v>
      </c>
      <c r="Q21" s="88"/>
      <c r="R21" s="88"/>
      <c r="S21" s="88"/>
      <c r="T21" s="88"/>
      <c r="U21" s="88"/>
      <c r="V21" s="88"/>
      <c r="W21" s="88"/>
      <c r="X21" s="88"/>
      <c r="Y21" s="88"/>
      <c r="Z21" s="88"/>
      <c r="AA21" s="88"/>
      <c r="AB21" s="88"/>
      <c r="AC21" s="88"/>
      <c r="AD21" s="88"/>
      <c r="AE21" s="88"/>
      <c r="AF21" s="88"/>
      <c r="AG21" s="88"/>
      <c r="AH21" s="88"/>
      <c r="AI21" s="88"/>
      <c r="AJ21" s="88"/>
      <c r="AK21" s="88"/>
      <c r="AL21" s="88"/>
      <c r="AM21" s="88"/>
      <c r="AN21" s="88"/>
      <c r="AO21" s="88"/>
      <c r="AP21" s="88"/>
      <c r="AQ21" s="88"/>
      <c r="AR21" s="88"/>
      <c r="AS21" s="88"/>
      <c r="AT21" s="88"/>
      <c r="AU21" s="88"/>
      <c r="AV21" s="88"/>
      <c r="AW21" s="88"/>
      <c r="AX21" s="88"/>
      <c r="AY21" s="88"/>
      <c r="AZ21" s="88"/>
      <c r="BA21" s="88"/>
      <c r="BB21" s="88"/>
      <c r="BC21" s="88"/>
      <c r="BD21" s="88"/>
      <c r="BE21" s="88"/>
      <c r="BF21" s="88"/>
      <c r="BG21" s="88"/>
      <c r="BH21" s="88"/>
      <c r="BI21" s="88"/>
      <c r="BJ21" s="88"/>
      <c r="BK21" s="88"/>
      <c r="BL21" s="88"/>
      <c r="BM21" s="88"/>
      <c r="BN21" s="88"/>
      <c r="BO21" s="88"/>
      <c r="BP21" s="88"/>
      <c r="BQ21" s="88"/>
      <c r="BR21" s="88"/>
      <c r="BS21" s="88"/>
      <c r="BT21" s="88"/>
      <c r="BU21" s="88"/>
    </row>
    <row r="22" spans="1:73" s="89" customFormat="1" ht="31.5" x14ac:dyDescent="0.25">
      <c r="A22" s="158" t="s">
        <v>815</v>
      </c>
      <c r="B22" s="159" t="s">
        <v>729</v>
      </c>
      <c r="C22" s="159" t="s">
        <v>816</v>
      </c>
      <c r="D22" s="158" t="s">
        <v>817</v>
      </c>
      <c r="E22" s="158" t="s">
        <v>818</v>
      </c>
      <c r="F22" s="160">
        <v>48711</v>
      </c>
      <c r="G22" s="161">
        <v>20520</v>
      </c>
      <c r="H22" s="160">
        <v>3935.7700000000004</v>
      </c>
      <c r="I22" s="160">
        <v>3848.48</v>
      </c>
      <c r="J22" s="160">
        <v>3762.81</v>
      </c>
      <c r="K22" s="160">
        <v>3672.88</v>
      </c>
      <c r="L22" s="160">
        <v>3583.96</v>
      </c>
      <c r="M22" s="160">
        <v>3495.12</v>
      </c>
      <c r="N22" s="160">
        <v>3.05</v>
      </c>
      <c r="O22" s="160">
        <v>0</v>
      </c>
      <c r="P22" s="161">
        <f t="shared" si="0"/>
        <v>22302.069999999996</v>
      </c>
      <c r="Q22" s="88"/>
      <c r="R22" s="88"/>
      <c r="S22" s="88"/>
      <c r="T22" s="88"/>
      <c r="U22" s="88"/>
      <c r="V22" s="88"/>
      <c r="W22" s="88"/>
      <c r="X22" s="88"/>
      <c r="Y22" s="88"/>
      <c r="Z22" s="88"/>
      <c r="AA22" s="88"/>
      <c r="AB22" s="88"/>
      <c r="AC22" s="88"/>
      <c r="AD22" s="88"/>
      <c r="AE22" s="88"/>
      <c r="AF22" s="88"/>
      <c r="AG22" s="88"/>
      <c r="AH22" s="88"/>
      <c r="AI22" s="88"/>
      <c r="AJ22" s="88"/>
      <c r="AK22" s="88"/>
      <c r="AL22" s="88"/>
      <c r="AM22" s="88"/>
      <c r="AN22" s="88"/>
      <c r="AO22" s="88"/>
      <c r="AP22" s="88"/>
      <c r="AQ22" s="88"/>
      <c r="AR22" s="88"/>
      <c r="AS22" s="88"/>
      <c r="AT22" s="88"/>
      <c r="AU22" s="88"/>
      <c r="AV22" s="88"/>
      <c r="AW22" s="88"/>
      <c r="AX22" s="88"/>
      <c r="AY22" s="88"/>
      <c r="AZ22" s="88"/>
      <c r="BA22" s="88"/>
      <c r="BB22" s="88"/>
      <c r="BC22" s="88"/>
      <c r="BD22" s="88"/>
      <c r="BE22" s="88"/>
      <c r="BF22" s="88"/>
      <c r="BG22" s="88"/>
      <c r="BH22" s="88"/>
      <c r="BI22" s="88"/>
      <c r="BJ22" s="88"/>
      <c r="BK22" s="88"/>
      <c r="BL22" s="88"/>
      <c r="BM22" s="88"/>
      <c r="BN22" s="88"/>
      <c r="BO22" s="88"/>
      <c r="BP22" s="88"/>
      <c r="BQ22" s="88"/>
      <c r="BR22" s="88"/>
      <c r="BS22" s="88"/>
      <c r="BT22" s="88"/>
      <c r="BU22" s="88"/>
    </row>
    <row r="23" spans="1:73" s="89" customFormat="1" ht="47.25" x14ac:dyDescent="0.25">
      <c r="A23" s="158" t="s">
        <v>819</v>
      </c>
      <c r="B23" s="159" t="s">
        <v>729</v>
      </c>
      <c r="C23" s="159" t="s">
        <v>820</v>
      </c>
      <c r="D23" s="158" t="s">
        <v>817</v>
      </c>
      <c r="E23" s="158" t="s">
        <v>818</v>
      </c>
      <c r="F23" s="160">
        <v>85240</v>
      </c>
      <c r="G23" s="161">
        <v>35904</v>
      </c>
      <c r="H23" s="160">
        <v>6886.41</v>
      </c>
      <c r="I23" s="160">
        <v>6733.67</v>
      </c>
      <c r="J23" s="160">
        <v>6583.78</v>
      </c>
      <c r="K23" s="160">
        <v>6426.44</v>
      </c>
      <c r="L23" s="160">
        <v>6270.83</v>
      </c>
      <c r="M23" s="160">
        <v>6115.42</v>
      </c>
      <c r="N23" s="160">
        <v>5.33</v>
      </c>
      <c r="O23" s="160">
        <v>0</v>
      </c>
      <c r="P23" s="161">
        <f t="shared" si="0"/>
        <v>39021.879999999997</v>
      </c>
      <c r="Q23" s="88"/>
      <c r="R23" s="88"/>
      <c r="S23" s="88"/>
      <c r="T23" s="88"/>
      <c r="U23" s="88"/>
      <c r="V23" s="88"/>
      <c r="W23" s="88"/>
      <c r="X23" s="88"/>
      <c r="Y23" s="88"/>
      <c r="Z23" s="88"/>
      <c r="AA23" s="88"/>
      <c r="AB23" s="88"/>
      <c r="AC23" s="88"/>
      <c r="AD23" s="88"/>
      <c r="AE23" s="88"/>
      <c r="AF23" s="88"/>
      <c r="AG23" s="88"/>
      <c r="AH23" s="88"/>
      <c r="AI23" s="88"/>
      <c r="AJ23" s="88"/>
      <c r="AK23" s="88"/>
      <c r="AL23" s="88"/>
      <c r="AM23" s="88"/>
      <c r="AN23" s="88"/>
      <c r="AO23" s="88"/>
      <c r="AP23" s="88"/>
      <c r="AQ23" s="88"/>
      <c r="AR23" s="88"/>
      <c r="AS23" s="88"/>
      <c r="AT23" s="88"/>
      <c r="AU23" s="88"/>
      <c r="AV23" s="88"/>
      <c r="AW23" s="88"/>
      <c r="AX23" s="88"/>
      <c r="AY23" s="88"/>
      <c r="AZ23" s="88"/>
      <c r="BA23" s="88"/>
      <c r="BB23" s="88"/>
      <c r="BC23" s="88"/>
      <c r="BD23" s="88"/>
      <c r="BE23" s="88"/>
      <c r="BF23" s="88"/>
      <c r="BG23" s="88"/>
      <c r="BH23" s="88"/>
      <c r="BI23" s="88"/>
      <c r="BJ23" s="88"/>
      <c r="BK23" s="88"/>
      <c r="BL23" s="88"/>
      <c r="BM23" s="88"/>
      <c r="BN23" s="88"/>
      <c r="BO23" s="88"/>
      <c r="BP23" s="88"/>
      <c r="BQ23" s="88"/>
      <c r="BR23" s="88"/>
      <c r="BS23" s="88"/>
      <c r="BT23" s="88"/>
      <c r="BU23" s="88"/>
    </row>
    <row r="24" spans="1:73" s="89" customFormat="1" ht="47.25" x14ac:dyDescent="0.25">
      <c r="A24" s="158" t="s">
        <v>821</v>
      </c>
      <c r="B24" s="159" t="s">
        <v>729</v>
      </c>
      <c r="C24" s="159" t="s">
        <v>822</v>
      </c>
      <c r="D24" s="158" t="s">
        <v>817</v>
      </c>
      <c r="E24" s="158" t="s">
        <v>818</v>
      </c>
      <c r="F24" s="160">
        <v>122911</v>
      </c>
      <c r="G24" s="161">
        <v>51768</v>
      </c>
      <c r="H24" s="160">
        <v>9929.130000000001</v>
      </c>
      <c r="I24" s="160">
        <v>9708.93</v>
      </c>
      <c r="J24" s="160">
        <v>9492.8100000000013</v>
      </c>
      <c r="K24" s="160">
        <v>9265.9499999999989</v>
      </c>
      <c r="L24" s="160">
        <v>9041.58</v>
      </c>
      <c r="M24" s="160">
        <v>8817.5</v>
      </c>
      <c r="N24" s="160">
        <v>7.69</v>
      </c>
      <c r="O24" s="160">
        <v>0</v>
      </c>
      <c r="P24" s="161">
        <f t="shared" si="0"/>
        <v>56263.590000000004</v>
      </c>
      <c r="Q24" s="88"/>
      <c r="R24" s="88"/>
      <c r="S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  <c r="AH24" s="88"/>
      <c r="AI24" s="88"/>
      <c r="AJ24" s="88"/>
      <c r="AK24" s="88"/>
      <c r="AL24" s="88"/>
      <c r="AM24" s="88"/>
      <c r="AN24" s="88"/>
      <c r="AO24" s="88"/>
      <c r="AP24" s="88"/>
      <c r="AQ24" s="88"/>
      <c r="AR24" s="88"/>
      <c r="AS24" s="88"/>
      <c r="AT24" s="88"/>
      <c r="AU24" s="88"/>
      <c r="AV24" s="88"/>
      <c r="AW24" s="88"/>
      <c r="AX24" s="88"/>
      <c r="AY24" s="88"/>
      <c r="AZ24" s="88"/>
      <c r="BA24" s="88"/>
      <c r="BB24" s="88"/>
      <c r="BC24" s="88"/>
      <c r="BD24" s="88"/>
      <c r="BE24" s="88"/>
      <c r="BF24" s="88"/>
      <c r="BG24" s="88"/>
      <c r="BH24" s="88"/>
      <c r="BI24" s="88"/>
      <c r="BJ24" s="88"/>
      <c r="BK24" s="88"/>
      <c r="BL24" s="88"/>
      <c r="BM24" s="88"/>
      <c r="BN24" s="88"/>
      <c r="BO24" s="88"/>
      <c r="BP24" s="88"/>
      <c r="BQ24" s="88"/>
      <c r="BR24" s="88"/>
      <c r="BS24" s="88"/>
      <c r="BT24" s="88"/>
      <c r="BU24" s="88"/>
    </row>
    <row r="25" spans="1:73" s="89" customFormat="1" ht="47.25" x14ac:dyDescent="0.25">
      <c r="A25" s="158" t="s">
        <v>827</v>
      </c>
      <c r="B25" s="159" t="s">
        <v>729</v>
      </c>
      <c r="C25" s="159" t="s">
        <v>828</v>
      </c>
      <c r="D25" s="158" t="s">
        <v>829</v>
      </c>
      <c r="E25" s="158" t="s">
        <v>818</v>
      </c>
      <c r="F25" s="160">
        <v>329605</v>
      </c>
      <c r="G25" s="161">
        <v>135960</v>
      </c>
      <c r="H25" s="160">
        <v>26082.780000000002</v>
      </c>
      <c r="I25" s="160">
        <v>25498.23</v>
      </c>
      <c r="J25" s="160">
        <v>24931.23</v>
      </c>
      <c r="K25" s="160">
        <v>24335.480000000003</v>
      </c>
      <c r="L25" s="160">
        <v>23746.179999999997</v>
      </c>
      <c r="M25" s="160">
        <v>23157.68</v>
      </c>
      <c r="N25" s="160">
        <v>20.18</v>
      </c>
      <c r="O25" s="160">
        <v>0</v>
      </c>
      <c r="P25" s="161">
        <f t="shared" si="0"/>
        <v>147771.75999999998</v>
      </c>
      <c r="Q25" s="88"/>
      <c r="R25" s="88"/>
      <c r="S25" s="88"/>
      <c r="T25" s="88"/>
      <c r="U25" s="88"/>
      <c r="V25" s="88"/>
      <c r="W25" s="88"/>
      <c r="X25" s="88"/>
      <c r="Y25" s="88"/>
      <c r="Z25" s="88"/>
      <c r="AA25" s="88"/>
      <c r="AB25" s="88"/>
      <c r="AC25" s="88"/>
      <c r="AD25" s="88"/>
      <c r="AE25" s="88"/>
      <c r="AF25" s="88"/>
      <c r="AG25" s="88"/>
      <c r="AH25" s="88"/>
      <c r="AI25" s="88"/>
      <c r="AJ25" s="88"/>
      <c r="AK25" s="88"/>
      <c r="AL25" s="88"/>
      <c r="AM25" s="88"/>
      <c r="AN25" s="88"/>
      <c r="AO25" s="88"/>
      <c r="AP25" s="88"/>
      <c r="AQ25" s="88"/>
      <c r="AR25" s="88"/>
      <c r="AS25" s="88"/>
      <c r="AT25" s="88"/>
      <c r="AU25" s="88"/>
      <c r="AV25" s="88"/>
      <c r="AW25" s="88"/>
      <c r="AX25" s="88"/>
      <c r="AY25" s="88"/>
      <c r="AZ25" s="88"/>
      <c r="BA25" s="88"/>
      <c r="BB25" s="88"/>
      <c r="BC25" s="88"/>
      <c r="BD25" s="88"/>
      <c r="BE25" s="88"/>
      <c r="BF25" s="88"/>
      <c r="BG25" s="88"/>
      <c r="BH25" s="88"/>
      <c r="BI25" s="88"/>
      <c r="BJ25" s="88"/>
      <c r="BK25" s="88"/>
      <c r="BL25" s="88"/>
      <c r="BM25" s="88"/>
      <c r="BN25" s="88"/>
      <c r="BO25" s="88"/>
      <c r="BP25" s="88"/>
      <c r="BQ25" s="88"/>
      <c r="BR25" s="88"/>
      <c r="BS25" s="88"/>
      <c r="BT25" s="88"/>
      <c r="BU25" s="88"/>
    </row>
    <row r="26" spans="1:73" s="89" customFormat="1" ht="31.5" x14ac:dyDescent="0.25">
      <c r="A26" s="158" t="s">
        <v>830</v>
      </c>
      <c r="B26" s="159" t="s">
        <v>729</v>
      </c>
      <c r="C26" s="159" t="s">
        <v>831</v>
      </c>
      <c r="D26" s="158" t="s">
        <v>832</v>
      </c>
      <c r="E26" s="158" t="s">
        <v>833</v>
      </c>
      <c r="F26" s="160">
        <v>132520</v>
      </c>
      <c r="G26" s="161">
        <v>55800</v>
      </c>
      <c r="H26" s="160">
        <v>10764.029999999999</v>
      </c>
      <c r="I26" s="160">
        <v>10472.030000000001</v>
      </c>
      <c r="J26" s="160">
        <v>10232.15</v>
      </c>
      <c r="K26" s="160">
        <v>9987.65</v>
      </c>
      <c r="L26" s="160">
        <v>9745.7999999999993</v>
      </c>
      <c r="M26" s="160">
        <v>9504.2799999999988</v>
      </c>
      <c r="N26" s="160">
        <v>13.58</v>
      </c>
      <c r="O26" s="160">
        <v>0</v>
      </c>
      <c r="P26" s="161">
        <f t="shared" si="0"/>
        <v>60719.520000000004</v>
      </c>
      <c r="Q26" s="88"/>
      <c r="R26" s="88"/>
      <c r="S26" s="88"/>
      <c r="T26" s="88"/>
      <c r="U26" s="88"/>
      <c r="V26" s="88"/>
      <c r="W26" s="88"/>
      <c r="X26" s="88"/>
      <c r="Y26" s="88"/>
      <c r="Z26" s="88"/>
      <c r="AA26" s="88"/>
      <c r="AB26" s="88"/>
      <c r="AC26" s="88"/>
      <c r="AD26" s="88"/>
      <c r="AE26" s="88"/>
      <c r="AF26" s="88"/>
      <c r="AG26" s="88"/>
      <c r="AH26" s="88"/>
      <c r="AI26" s="88"/>
      <c r="AJ26" s="88"/>
      <c r="AK26" s="88"/>
      <c r="AL26" s="88"/>
      <c r="AM26" s="88"/>
      <c r="AN26" s="88"/>
      <c r="AO26" s="88"/>
      <c r="AP26" s="88"/>
      <c r="AQ26" s="88"/>
      <c r="AR26" s="88"/>
      <c r="AS26" s="88"/>
      <c r="AT26" s="88"/>
      <c r="AU26" s="88"/>
      <c r="AV26" s="88"/>
      <c r="AW26" s="88"/>
      <c r="AX26" s="88"/>
      <c r="AY26" s="88"/>
      <c r="AZ26" s="88"/>
      <c r="BA26" s="88"/>
      <c r="BB26" s="88"/>
      <c r="BC26" s="88"/>
      <c r="BD26" s="88"/>
      <c r="BE26" s="88"/>
      <c r="BF26" s="88"/>
      <c r="BG26" s="88"/>
      <c r="BH26" s="88"/>
      <c r="BI26" s="88"/>
      <c r="BJ26" s="88"/>
      <c r="BK26" s="88"/>
      <c r="BL26" s="88"/>
      <c r="BM26" s="88"/>
      <c r="BN26" s="88"/>
      <c r="BO26" s="88"/>
      <c r="BP26" s="88"/>
      <c r="BQ26" s="88"/>
      <c r="BR26" s="88"/>
      <c r="BS26" s="88"/>
      <c r="BT26" s="88"/>
      <c r="BU26" s="88"/>
    </row>
    <row r="27" spans="1:73" s="89" customFormat="1" ht="47.25" x14ac:dyDescent="0.25">
      <c r="A27" s="158" t="s">
        <v>834</v>
      </c>
      <c r="B27" s="159" t="s">
        <v>729</v>
      </c>
      <c r="C27" s="159" t="s">
        <v>835</v>
      </c>
      <c r="D27" s="158" t="s">
        <v>832</v>
      </c>
      <c r="E27" s="158" t="s">
        <v>833</v>
      </c>
      <c r="F27" s="160">
        <v>271200</v>
      </c>
      <c r="G27" s="161">
        <v>112824</v>
      </c>
      <c r="H27" s="160">
        <v>21764.130000000005</v>
      </c>
      <c r="I27" s="160">
        <v>21173.73</v>
      </c>
      <c r="J27" s="160">
        <v>20688.75</v>
      </c>
      <c r="K27" s="160">
        <v>20194.34</v>
      </c>
      <c r="L27" s="160">
        <v>19705.349999999999</v>
      </c>
      <c r="M27" s="160">
        <v>19217</v>
      </c>
      <c r="N27" s="160">
        <v>27.47</v>
      </c>
      <c r="O27" s="160">
        <v>0</v>
      </c>
      <c r="P27" s="161">
        <f t="shared" si="0"/>
        <v>122770.76999999999</v>
      </c>
      <c r="Q27" s="88"/>
      <c r="R27" s="88"/>
      <c r="S27" s="88"/>
      <c r="T27" s="88"/>
      <c r="U27" s="88"/>
      <c r="V27" s="88"/>
      <c r="W27" s="88"/>
      <c r="X27" s="88"/>
      <c r="Y27" s="88"/>
      <c r="Z27" s="88"/>
      <c r="AA27" s="88"/>
      <c r="AB27" s="88"/>
      <c r="AC27" s="88"/>
      <c r="AD27" s="88"/>
      <c r="AE27" s="88"/>
      <c r="AF27" s="88"/>
      <c r="AG27" s="88"/>
      <c r="AH27" s="88"/>
      <c r="AI27" s="88"/>
      <c r="AJ27" s="88"/>
      <c r="AK27" s="88"/>
      <c r="AL27" s="88"/>
      <c r="AM27" s="88"/>
      <c r="AN27" s="88"/>
      <c r="AO27" s="88"/>
      <c r="AP27" s="88"/>
      <c r="AQ27" s="88"/>
      <c r="AR27" s="88"/>
      <c r="AS27" s="88"/>
      <c r="AT27" s="88"/>
      <c r="AU27" s="88"/>
      <c r="AV27" s="88"/>
      <c r="AW27" s="88"/>
      <c r="AX27" s="88"/>
      <c r="AY27" s="88"/>
      <c r="AZ27" s="88"/>
      <c r="BA27" s="88"/>
      <c r="BB27" s="88"/>
      <c r="BC27" s="88"/>
      <c r="BD27" s="88"/>
      <c r="BE27" s="88"/>
      <c r="BF27" s="88"/>
      <c r="BG27" s="88"/>
      <c r="BH27" s="88"/>
      <c r="BI27" s="88"/>
      <c r="BJ27" s="88"/>
      <c r="BK27" s="88"/>
      <c r="BL27" s="88"/>
      <c r="BM27" s="88"/>
      <c r="BN27" s="88"/>
      <c r="BO27" s="88"/>
      <c r="BP27" s="88"/>
      <c r="BQ27" s="88"/>
      <c r="BR27" s="88"/>
      <c r="BS27" s="88"/>
      <c r="BT27" s="88"/>
      <c r="BU27" s="88"/>
    </row>
    <row r="28" spans="1:73" s="89" customFormat="1" ht="47.25" x14ac:dyDescent="0.25">
      <c r="A28" s="158" t="s">
        <v>891</v>
      </c>
      <c r="B28" s="167" t="s">
        <v>729</v>
      </c>
      <c r="C28" s="167" t="s">
        <v>892</v>
      </c>
      <c r="D28" s="168" t="s">
        <v>893</v>
      </c>
      <c r="E28" s="168" t="s">
        <v>894</v>
      </c>
      <c r="F28" s="164">
        <v>5653509</v>
      </c>
      <c r="G28" s="169">
        <v>2858564.79</v>
      </c>
      <c r="H28" s="164">
        <v>330961.88</v>
      </c>
      <c r="I28" s="164">
        <v>320810.09999999998</v>
      </c>
      <c r="J28" s="164">
        <v>314351.34999999998</v>
      </c>
      <c r="K28" s="164">
        <v>307575.82999999996</v>
      </c>
      <c r="L28" s="164">
        <v>300967.73</v>
      </c>
      <c r="M28" s="164">
        <v>294368.70999999996</v>
      </c>
      <c r="N28" s="164">
        <v>287869.25</v>
      </c>
      <c r="O28" s="164">
        <v>1149610.8699999999</v>
      </c>
      <c r="P28" s="169">
        <f t="shared" si="0"/>
        <v>3306515.7199999997</v>
      </c>
      <c r="Q28" s="88"/>
      <c r="R28" s="88"/>
      <c r="S28" s="88"/>
      <c r="T28" s="88"/>
      <c r="U28" s="88"/>
      <c r="V28" s="88"/>
      <c r="W28" s="88"/>
      <c r="X28" s="88"/>
      <c r="Y28" s="88"/>
      <c r="Z28" s="88"/>
      <c r="AA28" s="88"/>
      <c r="AB28" s="88"/>
      <c r="AC28" s="88"/>
      <c r="AD28" s="88"/>
      <c r="AE28" s="88"/>
      <c r="AF28" s="88"/>
      <c r="AG28" s="88"/>
      <c r="AH28" s="88"/>
      <c r="AI28" s="88"/>
      <c r="AJ28" s="88"/>
      <c r="AK28" s="88"/>
      <c r="AL28" s="88"/>
      <c r="AM28" s="88"/>
      <c r="AN28" s="88"/>
      <c r="AO28" s="88"/>
      <c r="AP28" s="88"/>
      <c r="AQ28" s="88"/>
      <c r="AR28" s="88"/>
      <c r="AS28" s="88"/>
      <c r="AT28" s="88"/>
      <c r="AU28" s="88"/>
      <c r="AV28" s="88"/>
      <c r="AW28" s="88"/>
      <c r="AX28" s="88"/>
      <c r="AY28" s="88"/>
      <c r="AZ28" s="88"/>
      <c r="BA28" s="88"/>
      <c r="BB28" s="88"/>
      <c r="BC28" s="88"/>
      <c r="BD28" s="88"/>
      <c r="BE28" s="88"/>
      <c r="BF28" s="88"/>
      <c r="BG28" s="88"/>
      <c r="BH28" s="88"/>
      <c r="BI28" s="88"/>
      <c r="BJ28" s="88"/>
      <c r="BK28" s="88"/>
      <c r="BL28" s="88"/>
      <c r="BM28" s="88"/>
      <c r="BN28" s="88"/>
      <c r="BO28" s="88"/>
      <c r="BP28" s="88"/>
      <c r="BQ28" s="88"/>
      <c r="BR28" s="88"/>
      <c r="BS28" s="88"/>
      <c r="BT28" s="88"/>
      <c r="BU28" s="88"/>
    </row>
    <row r="29" spans="1:73" s="89" customFormat="1" ht="47.25" x14ac:dyDescent="0.25">
      <c r="A29" s="158" t="s">
        <v>901</v>
      </c>
      <c r="B29" s="167" t="s">
        <v>729</v>
      </c>
      <c r="C29" s="167" t="s">
        <v>902</v>
      </c>
      <c r="D29" s="168" t="s">
        <v>893</v>
      </c>
      <c r="E29" s="168" t="s">
        <v>903</v>
      </c>
      <c r="F29" s="164">
        <v>234257</v>
      </c>
      <c r="G29" s="169">
        <v>102750</v>
      </c>
      <c r="H29" s="164">
        <v>19175.25</v>
      </c>
      <c r="I29" s="164">
        <v>18618.72</v>
      </c>
      <c r="J29" s="164">
        <v>18194.98</v>
      </c>
      <c r="K29" s="164">
        <v>17762.449999999997</v>
      </c>
      <c r="L29" s="164">
        <v>17334.91</v>
      </c>
      <c r="M29" s="164">
        <v>16907.95</v>
      </c>
      <c r="N29" s="164">
        <v>4184.67</v>
      </c>
      <c r="O29" s="164">
        <v>0</v>
      </c>
      <c r="P29" s="169">
        <f t="shared" si="0"/>
        <v>112178.93</v>
      </c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88"/>
      <c r="AN29" s="88"/>
      <c r="AO29" s="88"/>
      <c r="AP29" s="88"/>
      <c r="AQ29" s="88"/>
      <c r="AR29" s="88"/>
      <c r="AS29" s="88"/>
      <c r="AT29" s="88"/>
      <c r="AU29" s="88"/>
      <c r="AV29" s="88"/>
      <c r="AW29" s="88"/>
      <c r="AX29" s="88"/>
      <c r="AY29" s="88"/>
      <c r="AZ29" s="88"/>
      <c r="BA29" s="88"/>
      <c r="BB29" s="88"/>
      <c r="BC29" s="88"/>
      <c r="BD29" s="88"/>
      <c r="BE29" s="88"/>
      <c r="BF29" s="88"/>
      <c r="BG29" s="88"/>
      <c r="BH29" s="88"/>
      <c r="BI29" s="88"/>
      <c r="BJ29" s="88"/>
      <c r="BK29" s="88"/>
      <c r="BL29" s="88"/>
      <c r="BM29" s="88"/>
      <c r="BN29" s="88"/>
      <c r="BO29" s="88"/>
      <c r="BP29" s="88"/>
      <c r="BQ29" s="88"/>
      <c r="BR29" s="88"/>
      <c r="BS29" s="88"/>
      <c r="BT29" s="88"/>
      <c r="BU29" s="88"/>
    </row>
    <row r="30" spans="1:73" s="89" customFormat="1" ht="47.25" x14ac:dyDescent="0.25">
      <c r="A30" s="158" t="s">
        <v>759</v>
      </c>
      <c r="B30" s="159" t="s">
        <v>729</v>
      </c>
      <c r="C30" s="159" t="s">
        <v>760</v>
      </c>
      <c r="D30" s="158" t="s">
        <v>761</v>
      </c>
      <c r="E30" s="158" t="s">
        <v>762</v>
      </c>
      <c r="F30" s="160">
        <v>105805</v>
      </c>
      <c r="G30" s="161">
        <v>48282</v>
      </c>
      <c r="H30" s="160">
        <v>8636.3799999999992</v>
      </c>
      <c r="I30" s="160">
        <v>8460.7000000000007</v>
      </c>
      <c r="J30" s="160">
        <v>8269.36</v>
      </c>
      <c r="K30" s="160">
        <v>8073.8</v>
      </c>
      <c r="L30" s="160">
        <v>7880.6399999999994</v>
      </c>
      <c r="M30" s="160">
        <v>7687.73</v>
      </c>
      <c r="N30" s="160">
        <v>3778.44</v>
      </c>
      <c r="O30" s="160">
        <v>0</v>
      </c>
      <c r="P30" s="161">
        <f t="shared" si="0"/>
        <v>52787.05</v>
      </c>
      <c r="Q30" s="88"/>
      <c r="R30" s="88"/>
      <c r="S30" s="88"/>
      <c r="T30" s="88"/>
      <c r="U30" s="88"/>
      <c r="V30" s="88"/>
      <c r="W30" s="88"/>
      <c r="X30" s="88"/>
      <c r="Y30" s="88"/>
      <c r="Z30" s="88"/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  <c r="AL30" s="88"/>
      <c r="AM30" s="88"/>
      <c r="AN30" s="88"/>
      <c r="AO30" s="88"/>
      <c r="AP30" s="88"/>
      <c r="AQ30" s="88"/>
      <c r="AR30" s="88"/>
      <c r="AS30" s="88"/>
      <c r="AT30" s="88"/>
      <c r="AU30" s="88"/>
      <c r="AV30" s="88"/>
      <c r="AW30" s="88"/>
      <c r="AX30" s="88"/>
      <c r="AY30" s="88"/>
      <c r="AZ30" s="88"/>
      <c r="BA30" s="88"/>
      <c r="BB30" s="88"/>
      <c r="BC30" s="88"/>
      <c r="BD30" s="88"/>
      <c r="BE30" s="88"/>
      <c r="BF30" s="88"/>
      <c r="BG30" s="88"/>
      <c r="BH30" s="88"/>
      <c r="BI30" s="88"/>
      <c r="BJ30" s="88"/>
      <c r="BK30" s="88"/>
      <c r="BL30" s="88"/>
      <c r="BM30" s="88"/>
      <c r="BN30" s="88"/>
      <c r="BO30" s="88"/>
      <c r="BP30" s="88"/>
      <c r="BQ30" s="88"/>
      <c r="BR30" s="88"/>
      <c r="BS30" s="88"/>
      <c r="BT30" s="88"/>
      <c r="BU30" s="88"/>
    </row>
    <row r="31" spans="1:73" s="89" customFormat="1" ht="47.25" x14ac:dyDescent="0.25">
      <c r="A31" s="158" t="s">
        <v>763</v>
      </c>
      <c r="B31" s="159" t="s">
        <v>729</v>
      </c>
      <c r="C31" s="159" t="s">
        <v>764</v>
      </c>
      <c r="D31" s="158" t="s">
        <v>761</v>
      </c>
      <c r="E31" s="158" t="s">
        <v>762</v>
      </c>
      <c r="F31" s="160">
        <v>93510</v>
      </c>
      <c r="G31" s="161">
        <v>42666</v>
      </c>
      <c r="H31" s="160">
        <v>7631.83</v>
      </c>
      <c r="I31" s="160">
        <v>7476.5599999999995</v>
      </c>
      <c r="J31" s="160">
        <v>7307.49</v>
      </c>
      <c r="K31" s="160">
        <v>7134.6900000000005</v>
      </c>
      <c r="L31" s="160">
        <v>6964</v>
      </c>
      <c r="M31" s="160">
        <v>6793.5</v>
      </c>
      <c r="N31" s="160">
        <v>3338.95</v>
      </c>
      <c r="O31" s="160">
        <v>0</v>
      </c>
      <c r="P31" s="161">
        <f t="shared" si="0"/>
        <v>46647.02</v>
      </c>
      <c r="Q31" s="88"/>
      <c r="R31" s="88"/>
      <c r="S31" s="88"/>
      <c r="T31" s="88"/>
      <c r="U31" s="88"/>
      <c r="V31" s="88"/>
      <c r="W31" s="88"/>
      <c r="X31" s="88"/>
      <c r="Y31" s="88"/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  <c r="AL31" s="88"/>
      <c r="AM31" s="88"/>
      <c r="AN31" s="88"/>
      <c r="AO31" s="88"/>
      <c r="AP31" s="88"/>
      <c r="AQ31" s="88"/>
      <c r="AR31" s="88"/>
      <c r="AS31" s="88"/>
      <c r="AT31" s="88"/>
      <c r="AU31" s="88"/>
      <c r="AV31" s="88"/>
      <c r="AW31" s="88"/>
      <c r="AX31" s="88"/>
      <c r="AY31" s="88"/>
      <c r="AZ31" s="88"/>
      <c r="BA31" s="88"/>
      <c r="BB31" s="88"/>
      <c r="BC31" s="88"/>
      <c r="BD31" s="88"/>
      <c r="BE31" s="88"/>
      <c r="BF31" s="88"/>
      <c r="BG31" s="88"/>
      <c r="BH31" s="88"/>
      <c r="BI31" s="88"/>
      <c r="BJ31" s="88"/>
      <c r="BK31" s="88"/>
      <c r="BL31" s="88"/>
      <c r="BM31" s="88"/>
      <c r="BN31" s="88"/>
      <c r="BO31" s="88"/>
      <c r="BP31" s="88"/>
      <c r="BQ31" s="88"/>
      <c r="BR31" s="88"/>
      <c r="BS31" s="88"/>
      <c r="BT31" s="88"/>
      <c r="BU31" s="88"/>
    </row>
    <row r="32" spans="1:73" s="89" customFormat="1" ht="47.25" x14ac:dyDescent="0.25">
      <c r="A32" s="158" t="s">
        <v>813</v>
      </c>
      <c r="B32" s="159" t="s">
        <v>729</v>
      </c>
      <c r="C32" s="159" t="s">
        <v>814</v>
      </c>
      <c r="D32" s="158" t="s">
        <v>811</v>
      </c>
      <c r="E32" s="158" t="s">
        <v>812</v>
      </c>
      <c r="F32" s="160">
        <v>105150</v>
      </c>
      <c r="G32" s="161">
        <v>47840</v>
      </c>
      <c r="H32" s="160">
        <v>8520.369999999999</v>
      </c>
      <c r="I32" s="160">
        <v>8383.239999999998</v>
      </c>
      <c r="J32" s="160">
        <v>8193.67</v>
      </c>
      <c r="K32" s="160">
        <v>7999.92</v>
      </c>
      <c r="L32" s="160">
        <v>7808.47</v>
      </c>
      <c r="M32" s="160">
        <v>7617.35</v>
      </c>
      <c r="N32" s="160">
        <v>3748.05</v>
      </c>
      <c r="O32" s="160">
        <v>0</v>
      </c>
      <c r="P32" s="161">
        <f t="shared" si="0"/>
        <v>52271.07</v>
      </c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88"/>
      <c r="AC32" s="88"/>
      <c r="AD32" s="88"/>
      <c r="AE32" s="88"/>
      <c r="AF32" s="88"/>
      <c r="AG32" s="88"/>
      <c r="AH32" s="88"/>
      <c r="AI32" s="88"/>
      <c r="AJ32" s="88"/>
      <c r="AK32" s="88"/>
      <c r="AL32" s="88"/>
      <c r="AM32" s="88"/>
      <c r="AN32" s="88"/>
      <c r="AO32" s="88"/>
      <c r="AP32" s="88"/>
      <c r="AQ32" s="88"/>
      <c r="AR32" s="88"/>
      <c r="AS32" s="88"/>
      <c r="AT32" s="88"/>
      <c r="AU32" s="88"/>
      <c r="AV32" s="88"/>
      <c r="AW32" s="88"/>
      <c r="AX32" s="88"/>
      <c r="AY32" s="88"/>
      <c r="AZ32" s="88"/>
      <c r="BA32" s="88"/>
      <c r="BB32" s="88"/>
      <c r="BC32" s="88"/>
      <c r="BD32" s="88"/>
      <c r="BE32" s="88"/>
      <c r="BF32" s="88"/>
      <c r="BG32" s="88"/>
      <c r="BH32" s="88"/>
      <c r="BI32" s="88"/>
      <c r="BJ32" s="88"/>
      <c r="BK32" s="88"/>
      <c r="BL32" s="88"/>
      <c r="BM32" s="88"/>
      <c r="BN32" s="88"/>
      <c r="BO32" s="88"/>
      <c r="BP32" s="88"/>
      <c r="BQ32" s="88"/>
      <c r="BR32" s="88"/>
      <c r="BS32" s="88"/>
      <c r="BT32" s="88"/>
      <c r="BU32" s="88"/>
    </row>
    <row r="33" spans="1:73" s="89" customFormat="1" ht="63" x14ac:dyDescent="0.25">
      <c r="A33" s="158" t="s">
        <v>809</v>
      </c>
      <c r="B33" s="159" t="s">
        <v>729</v>
      </c>
      <c r="C33" s="159" t="s">
        <v>810</v>
      </c>
      <c r="D33" s="158" t="s">
        <v>811</v>
      </c>
      <c r="E33" s="158" t="s">
        <v>812</v>
      </c>
      <c r="F33" s="160">
        <v>142586</v>
      </c>
      <c r="G33" s="161">
        <v>64896</v>
      </c>
      <c r="H33" s="160">
        <v>11558.13</v>
      </c>
      <c r="I33" s="160">
        <v>11372.03</v>
      </c>
      <c r="J33" s="160">
        <v>11114.88</v>
      </c>
      <c r="K33" s="160">
        <v>10852.05</v>
      </c>
      <c r="L33" s="160">
        <v>10592.380000000001</v>
      </c>
      <c r="M33" s="160">
        <v>10333.09</v>
      </c>
      <c r="N33" s="160">
        <v>5084.29</v>
      </c>
      <c r="O33" s="160">
        <v>0</v>
      </c>
      <c r="P33" s="161">
        <f t="shared" si="0"/>
        <v>70906.849999999991</v>
      </c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  <c r="AC33" s="88"/>
      <c r="AD33" s="88"/>
      <c r="AE33" s="88"/>
      <c r="AF33" s="88"/>
      <c r="AG33" s="88"/>
      <c r="AH33" s="88"/>
      <c r="AI33" s="88"/>
      <c r="AJ33" s="88"/>
      <c r="AK33" s="88"/>
      <c r="AL33" s="88"/>
      <c r="AM33" s="88"/>
      <c r="AN33" s="88"/>
      <c r="AO33" s="88"/>
      <c r="AP33" s="88"/>
      <c r="AQ33" s="88"/>
      <c r="AR33" s="88"/>
      <c r="AS33" s="88"/>
      <c r="AT33" s="88"/>
      <c r="AU33" s="88"/>
      <c r="AV33" s="88"/>
      <c r="AW33" s="88"/>
      <c r="AX33" s="88"/>
      <c r="AY33" s="88"/>
      <c r="AZ33" s="88"/>
      <c r="BA33" s="88"/>
      <c r="BB33" s="88"/>
      <c r="BC33" s="88"/>
      <c r="BD33" s="88"/>
      <c r="BE33" s="88"/>
      <c r="BF33" s="88"/>
      <c r="BG33" s="88"/>
      <c r="BH33" s="88"/>
      <c r="BI33" s="88"/>
      <c r="BJ33" s="88"/>
      <c r="BK33" s="88"/>
      <c r="BL33" s="88"/>
      <c r="BM33" s="88"/>
      <c r="BN33" s="88"/>
      <c r="BO33" s="88"/>
      <c r="BP33" s="88"/>
      <c r="BQ33" s="88"/>
      <c r="BR33" s="88"/>
      <c r="BS33" s="88"/>
      <c r="BT33" s="88"/>
      <c r="BU33" s="88"/>
    </row>
    <row r="34" spans="1:73" s="89" customFormat="1" ht="31.5" x14ac:dyDescent="0.25">
      <c r="A34" s="158" t="s">
        <v>847</v>
      </c>
      <c r="B34" s="159" t="s">
        <v>729</v>
      </c>
      <c r="C34" s="159" t="s">
        <v>848</v>
      </c>
      <c r="D34" s="158" t="s">
        <v>849</v>
      </c>
      <c r="E34" s="158" t="s">
        <v>850</v>
      </c>
      <c r="F34" s="160">
        <v>78090</v>
      </c>
      <c r="G34" s="161">
        <v>36369</v>
      </c>
      <c r="H34" s="160">
        <v>6291.39</v>
      </c>
      <c r="I34" s="160">
        <v>6172.11</v>
      </c>
      <c r="J34" s="160">
        <v>6033.4400000000005</v>
      </c>
      <c r="K34" s="160">
        <v>5891.45</v>
      </c>
      <c r="L34" s="160">
        <v>5751.3499999999995</v>
      </c>
      <c r="M34" s="160">
        <v>5611.44</v>
      </c>
      <c r="N34" s="160">
        <v>4121.9100000000008</v>
      </c>
      <c r="O34" s="160">
        <v>0</v>
      </c>
      <c r="P34" s="161">
        <f t="shared" si="0"/>
        <v>39873.090000000004</v>
      </c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88"/>
      <c r="AI34" s="88"/>
      <c r="AJ34" s="88"/>
      <c r="AK34" s="88"/>
      <c r="AL34" s="88"/>
      <c r="AM34" s="88"/>
      <c r="AN34" s="88"/>
      <c r="AO34" s="88"/>
      <c r="AP34" s="88"/>
      <c r="AQ34" s="88"/>
      <c r="AR34" s="88"/>
      <c r="AS34" s="88"/>
      <c r="AT34" s="88"/>
      <c r="AU34" s="88"/>
      <c r="AV34" s="88"/>
      <c r="AW34" s="88"/>
      <c r="AX34" s="88"/>
      <c r="AY34" s="88"/>
      <c r="AZ34" s="88"/>
      <c r="BA34" s="88"/>
      <c r="BB34" s="88"/>
      <c r="BC34" s="88"/>
      <c r="BD34" s="88"/>
      <c r="BE34" s="88"/>
      <c r="BF34" s="88"/>
      <c r="BG34" s="88"/>
      <c r="BH34" s="88"/>
      <c r="BI34" s="88"/>
      <c r="BJ34" s="88"/>
      <c r="BK34" s="88"/>
      <c r="BL34" s="88"/>
      <c r="BM34" s="88"/>
      <c r="BN34" s="88"/>
      <c r="BO34" s="88"/>
      <c r="BP34" s="88"/>
      <c r="BQ34" s="88"/>
      <c r="BR34" s="88"/>
      <c r="BS34" s="88"/>
      <c r="BT34" s="88"/>
      <c r="BU34" s="88"/>
    </row>
    <row r="35" spans="1:73" s="89" customFormat="1" ht="47.25" x14ac:dyDescent="0.25">
      <c r="A35" s="158" t="s">
        <v>854</v>
      </c>
      <c r="B35" s="159" t="s">
        <v>729</v>
      </c>
      <c r="C35" s="159" t="s">
        <v>855</v>
      </c>
      <c r="D35" s="158" t="s">
        <v>849</v>
      </c>
      <c r="E35" s="158" t="s">
        <v>850</v>
      </c>
      <c r="F35" s="160">
        <v>393462</v>
      </c>
      <c r="G35" s="161">
        <v>191176.89</v>
      </c>
      <c r="H35" s="160">
        <v>33072.699999999997</v>
      </c>
      <c r="I35" s="160">
        <v>32445.69</v>
      </c>
      <c r="J35" s="160">
        <v>31716.62</v>
      </c>
      <c r="K35" s="160">
        <v>30970.46</v>
      </c>
      <c r="L35" s="160">
        <v>30233.86</v>
      </c>
      <c r="M35" s="160">
        <v>29498.27</v>
      </c>
      <c r="N35" s="160">
        <v>21657.949999999997</v>
      </c>
      <c r="O35" s="160">
        <v>0</v>
      </c>
      <c r="P35" s="161">
        <f t="shared" si="0"/>
        <v>209595.55</v>
      </c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  <c r="AL35" s="88"/>
      <c r="AM35" s="88"/>
      <c r="AN35" s="88"/>
      <c r="AO35" s="88"/>
      <c r="AP35" s="88"/>
      <c r="AQ35" s="88"/>
      <c r="AR35" s="88"/>
      <c r="AS35" s="88"/>
      <c r="AT35" s="88"/>
      <c r="AU35" s="88"/>
      <c r="AV35" s="88"/>
      <c r="AW35" s="88"/>
      <c r="AX35" s="88"/>
      <c r="AY35" s="88"/>
      <c r="AZ35" s="88"/>
      <c r="BA35" s="88"/>
      <c r="BB35" s="88"/>
      <c r="BC35" s="88"/>
      <c r="BD35" s="88"/>
      <c r="BE35" s="88"/>
      <c r="BF35" s="88"/>
      <c r="BG35" s="88"/>
      <c r="BH35" s="88"/>
      <c r="BI35" s="88"/>
      <c r="BJ35" s="88"/>
      <c r="BK35" s="88"/>
      <c r="BL35" s="88"/>
      <c r="BM35" s="88"/>
      <c r="BN35" s="88"/>
      <c r="BO35" s="88"/>
      <c r="BP35" s="88"/>
      <c r="BQ35" s="88"/>
      <c r="BR35" s="88"/>
      <c r="BS35" s="88"/>
      <c r="BT35" s="88"/>
      <c r="BU35" s="88"/>
    </row>
    <row r="36" spans="1:73" s="89" customFormat="1" ht="30" customHeight="1" x14ac:dyDescent="0.25">
      <c r="A36" s="158" t="s">
        <v>859</v>
      </c>
      <c r="B36" s="159" t="s">
        <v>729</v>
      </c>
      <c r="C36" s="159" t="s">
        <v>860</v>
      </c>
      <c r="D36" s="158" t="s">
        <v>861</v>
      </c>
      <c r="E36" s="158" t="s">
        <v>862</v>
      </c>
      <c r="F36" s="160">
        <v>186053</v>
      </c>
      <c r="G36" s="161">
        <v>35203</v>
      </c>
      <c r="H36" s="160">
        <v>20920.78</v>
      </c>
      <c r="I36" s="160">
        <v>15387.63</v>
      </c>
      <c r="J36" s="160">
        <v>0</v>
      </c>
      <c r="K36" s="160">
        <v>0</v>
      </c>
      <c r="L36" s="160">
        <v>0</v>
      </c>
      <c r="M36" s="160">
        <v>0</v>
      </c>
      <c r="N36" s="160">
        <v>0</v>
      </c>
      <c r="O36" s="160">
        <v>0</v>
      </c>
      <c r="P36" s="161">
        <f t="shared" si="0"/>
        <v>36308.409999999996</v>
      </c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  <c r="AL36" s="88"/>
      <c r="AM36" s="88"/>
      <c r="AN36" s="88"/>
      <c r="AO36" s="88"/>
      <c r="AP36" s="88"/>
      <c r="AQ36" s="88"/>
      <c r="AR36" s="88"/>
      <c r="AS36" s="88"/>
      <c r="AT36" s="88"/>
      <c r="AU36" s="88"/>
      <c r="AV36" s="88"/>
      <c r="AW36" s="88"/>
      <c r="AX36" s="88"/>
      <c r="AY36" s="88"/>
      <c r="AZ36" s="88"/>
      <c r="BA36" s="88"/>
      <c r="BB36" s="88"/>
      <c r="BC36" s="88"/>
      <c r="BD36" s="88"/>
      <c r="BE36" s="88"/>
      <c r="BF36" s="88"/>
      <c r="BG36" s="88"/>
      <c r="BH36" s="88"/>
      <c r="BI36" s="88"/>
      <c r="BJ36" s="88"/>
      <c r="BK36" s="88"/>
      <c r="BL36" s="88"/>
      <c r="BM36" s="88"/>
      <c r="BN36" s="88"/>
      <c r="BO36" s="88"/>
      <c r="BP36" s="88"/>
      <c r="BQ36" s="88"/>
      <c r="BR36" s="88"/>
      <c r="BS36" s="88"/>
      <c r="BT36" s="88"/>
      <c r="BU36" s="88"/>
    </row>
    <row r="37" spans="1:73" s="89" customFormat="1" ht="47.25" x14ac:dyDescent="0.25">
      <c r="A37" s="158" t="s">
        <v>870</v>
      </c>
      <c r="B37" s="159" t="s">
        <v>729</v>
      </c>
      <c r="C37" s="159" t="s">
        <v>871</v>
      </c>
      <c r="D37" s="158" t="s">
        <v>872</v>
      </c>
      <c r="E37" s="158" t="s">
        <v>873</v>
      </c>
      <c r="F37" s="160">
        <v>139950</v>
      </c>
      <c r="G37" s="161">
        <v>66312</v>
      </c>
      <c r="H37" s="160">
        <v>11468.19</v>
      </c>
      <c r="I37" s="160">
        <v>11253.68</v>
      </c>
      <c r="J37" s="160">
        <v>11000.82</v>
      </c>
      <c r="K37" s="160">
        <v>10742</v>
      </c>
      <c r="L37" s="160">
        <v>10486.509999999998</v>
      </c>
      <c r="M37" s="160">
        <v>10231.39</v>
      </c>
      <c r="N37" s="160">
        <v>7520.93</v>
      </c>
      <c r="O37" s="160">
        <v>0</v>
      </c>
      <c r="P37" s="161">
        <f t="shared" si="0"/>
        <v>72703.51999999999</v>
      </c>
      <c r="Q37" s="88"/>
      <c r="R37" s="88"/>
      <c r="S37" s="88"/>
      <c r="T37" s="88"/>
      <c r="U37" s="88"/>
      <c r="V37" s="88"/>
      <c r="W37" s="88"/>
      <c r="X37" s="88"/>
      <c r="Y37" s="88"/>
      <c r="Z37" s="88"/>
      <c r="AA37" s="88"/>
      <c r="AB37" s="88"/>
      <c r="AC37" s="88"/>
      <c r="AD37" s="88"/>
      <c r="AE37" s="88"/>
      <c r="AF37" s="88"/>
      <c r="AG37" s="88"/>
      <c r="AH37" s="88"/>
      <c r="AI37" s="88"/>
      <c r="AJ37" s="88"/>
      <c r="AK37" s="88"/>
      <c r="AL37" s="88"/>
      <c r="AM37" s="88"/>
      <c r="AN37" s="88"/>
      <c r="AO37" s="88"/>
      <c r="AP37" s="88"/>
      <c r="AQ37" s="88"/>
      <c r="AR37" s="88"/>
      <c r="AS37" s="88"/>
      <c r="AT37" s="88"/>
      <c r="AU37" s="88"/>
      <c r="AV37" s="88"/>
      <c r="AW37" s="88"/>
      <c r="AX37" s="88"/>
      <c r="AY37" s="88"/>
      <c r="AZ37" s="88"/>
      <c r="BA37" s="88"/>
      <c r="BB37" s="88"/>
      <c r="BC37" s="88"/>
      <c r="BD37" s="88"/>
      <c r="BE37" s="88"/>
      <c r="BF37" s="88"/>
      <c r="BG37" s="88"/>
      <c r="BH37" s="88"/>
      <c r="BI37" s="88"/>
      <c r="BJ37" s="88"/>
      <c r="BK37" s="88"/>
      <c r="BL37" s="88"/>
      <c r="BM37" s="88"/>
      <c r="BN37" s="88"/>
      <c r="BO37" s="88"/>
      <c r="BP37" s="88"/>
      <c r="BQ37" s="88"/>
      <c r="BR37" s="88"/>
      <c r="BS37" s="88"/>
      <c r="BT37" s="88"/>
      <c r="BU37" s="88"/>
    </row>
    <row r="38" spans="1:73" s="89" customFormat="1" ht="47.25" x14ac:dyDescent="0.25">
      <c r="A38" s="158" t="s">
        <v>874</v>
      </c>
      <c r="B38" s="159" t="s">
        <v>729</v>
      </c>
      <c r="C38" s="159" t="s">
        <v>1109</v>
      </c>
      <c r="D38" s="158" t="s">
        <v>872</v>
      </c>
      <c r="E38" s="158" t="s">
        <v>875</v>
      </c>
      <c r="F38" s="160">
        <v>384981</v>
      </c>
      <c r="G38" s="161">
        <v>62055</v>
      </c>
      <c r="H38" s="160">
        <v>36897.699999999997</v>
      </c>
      <c r="I38" s="160">
        <v>27144.53</v>
      </c>
      <c r="J38" s="160">
        <v>0</v>
      </c>
      <c r="K38" s="160">
        <v>0</v>
      </c>
      <c r="L38" s="160">
        <v>0</v>
      </c>
      <c r="M38" s="160">
        <v>0</v>
      </c>
      <c r="N38" s="160">
        <v>0</v>
      </c>
      <c r="O38" s="160">
        <v>0</v>
      </c>
      <c r="P38" s="161">
        <f t="shared" si="0"/>
        <v>64042.229999999996</v>
      </c>
      <c r="Q38" s="88"/>
      <c r="R38" s="88"/>
      <c r="S38" s="88"/>
      <c r="T38" s="88"/>
      <c r="U38" s="88"/>
      <c r="V38" s="88"/>
      <c r="W38" s="88"/>
      <c r="X38" s="88"/>
      <c r="Y38" s="88"/>
      <c r="Z38" s="88"/>
      <c r="AA38" s="88"/>
      <c r="AB38" s="88"/>
      <c r="AC38" s="88"/>
      <c r="AD38" s="88"/>
      <c r="AE38" s="88"/>
      <c r="AF38" s="88"/>
      <c r="AG38" s="88"/>
      <c r="AH38" s="88"/>
      <c r="AI38" s="88"/>
      <c r="AJ38" s="88"/>
      <c r="AK38" s="88"/>
      <c r="AL38" s="88"/>
      <c r="AM38" s="88"/>
      <c r="AN38" s="88"/>
      <c r="AO38" s="88"/>
      <c r="AP38" s="88"/>
      <c r="AQ38" s="88"/>
      <c r="AR38" s="88"/>
      <c r="AS38" s="88"/>
      <c r="AT38" s="88"/>
      <c r="AU38" s="88"/>
      <c r="AV38" s="88"/>
      <c r="AW38" s="88"/>
      <c r="AX38" s="88"/>
      <c r="AY38" s="88"/>
      <c r="AZ38" s="88"/>
      <c r="BA38" s="88"/>
      <c r="BB38" s="88"/>
      <c r="BC38" s="88"/>
      <c r="BD38" s="88"/>
      <c r="BE38" s="88"/>
      <c r="BF38" s="88"/>
      <c r="BG38" s="88"/>
      <c r="BH38" s="88"/>
      <c r="BI38" s="88"/>
      <c r="BJ38" s="88"/>
      <c r="BK38" s="88"/>
      <c r="BL38" s="88"/>
      <c r="BM38" s="88"/>
      <c r="BN38" s="88"/>
      <c r="BO38" s="88"/>
      <c r="BP38" s="88"/>
      <c r="BQ38" s="88"/>
      <c r="BR38" s="88"/>
      <c r="BS38" s="88"/>
      <c r="BT38" s="88"/>
      <c r="BU38" s="88"/>
    </row>
    <row r="39" spans="1:73" s="89" customFormat="1" ht="31.5" x14ac:dyDescent="0.25">
      <c r="A39" s="158" t="s">
        <v>880</v>
      </c>
      <c r="B39" s="167" t="s">
        <v>729</v>
      </c>
      <c r="C39" s="167" t="s">
        <v>881</v>
      </c>
      <c r="D39" s="168" t="s">
        <v>882</v>
      </c>
      <c r="E39" s="168" t="s">
        <v>883</v>
      </c>
      <c r="F39" s="164">
        <v>82400</v>
      </c>
      <c r="G39" s="169">
        <v>39116</v>
      </c>
      <c r="H39" s="164">
        <v>6563.3200000000006</v>
      </c>
      <c r="I39" s="164">
        <v>6436.0199999999995</v>
      </c>
      <c r="J39" s="164">
        <v>6293.8099999999995</v>
      </c>
      <c r="K39" s="164">
        <v>6146.49</v>
      </c>
      <c r="L39" s="164">
        <v>6001.19</v>
      </c>
      <c r="M39" s="164">
        <v>5856.05</v>
      </c>
      <c r="N39" s="164">
        <v>5711.4299999999994</v>
      </c>
      <c r="O39" s="164">
        <v>1.89</v>
      </c>
      <c r="P39" s="169">
        <f t="shared" si="0"/>
        <v>43010.2</v>
      </c>
      <c r="Q39" s="88"/>
      <c r="R39" s="88"/>
      <c r="S39" s="88"/>
      <c r="T39" s="88"/>
      <c r="U39" s="88"/>
      <c r="V39" s="88"/>
      <c r="W39" s="88"/>
      <c r="X39" s="88"/>
      <c r="Y39" s="88"/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  <c r="AL39" s="88"/>
      <c r="AM39" s="88"/>
      <c r="AN39" s="88"/>
      <c r="AO39" s="88"/>
      <c r="AP39" s="88"/>
      <c r="AQ39" s="88"/>
      <c r="AR39" s="88"/>
      <c r="AS39" s="88"/>
      <c r="AT39" s="88"/>
      <c r="AU39" s="88"/>
      <c r="AV39" s="88"/>
      <c r="AW39" s="88"/>
      <c r="AX39" s="88"/>
      <c r="AY39" s="88"/>
      <c r="AZ39" s="88"/>
      <c r="BA39" s="88"/>
      <c r="BB39" s="88"/>
      <c r="BC39" s="88"/>
      <c r="BD39" s="88"/>
      <c r="BE39" s="88"/>
      <c r="BF39" s="88"/>
      <c r="BG39" s="88"/>
      <c r="BH39" s="88"/>
      <c r="BI39" s="88"/>
      <c r="BJ39" s="88"/>
      <c r="BK39" s="88"/>
      <c r="BL39" s="88"/>
      <c r="BM39" s="88"/>
      <c r="BN39" s="88"/>
      <c r="BO39" s="88"/>
      <c r="BP39" s="88"/>
      <c r="BQ39" s="88"/>
      <c r="BR39" s="88"/>
      <c r="BS39" s="88"/>
      <c r="BT39" s="88"/>
      <c r="BU39" s="88"/>
    </row>
    <row r="40" spans="1:73" s="89" customFormat="1" ht="47.25" x14ac:dyDescent="0.25">
      <c r="A40" s="158" t="s">
        <v>884</v>
      </c>
      <c r="B40" s="167" t="s">
        <v>729</v>
      </c>
      <c r="C40" s="167" t="s">
        <v>885</v>
      </c>
      <c r="D40" s="168" t="s">
        <v>886</v>
      </c>
      <c r="E40" s="168" t="s">
        <v>883</v>
      </c>
      <c r="F40" s="164">
        <v>693390</v>
      </c>
      <c r="G40" s="169">
        <v>339023.23</v>
      </c>
      <c r="H40" s="164">
        <v>56919.59</v>
      </c>
      <c r="I40" s="164">
        <v>55775</v>
      </c>
      <c r="J40" s="164">
        <v>54553.14</v>
      </c>
      <c r="K40" s="164">
        <v>53276.22</v>
      </c>
      <c r="L40" s="164">
        <v>52016.61</v>
      </c>
      <c r="M40" s="164">
        <v>50758.68</v>
      </c>
      <c r="N40" s="164">
        <v>49476.33</v>
      </c>
      <c r="O40" s="164">
        <v>16.350000000000001</v>
      </c>
      <c r="P40" s="169">
        <f t="shared" si="0"/>
        <v>372791.92</v>
      </c>
      <c r="Q40" s="88"/>
      <c r="R40" s="88"/>
      <c r="S40" s="88"/>
      <c r="T40" s="88"/>
      <c r="U40" s="88"/>
      <c r="V40" s="88"/>
      <c r="W40" s="88"/>
      <c r="X40" s="88"/>
      <c r="Y40" s="88"/>
      <c r="Z40" s="88"/>
      <c r="AA40" s="88"/>
      <c r="AB40" s="88"/>
      <c r="AC40" s="88"/>
      <c r="AD40" s="88"/>
      <c r="AE40" s="88"/>
      <c r="AF40" s="88"/>
      <c r="AG40" s="88"/>
      <c r="AH40" s="88"/>
      <c r="AI40" s="88"/>
      <c r="AJ40" s="88"/>
      <c r="AK40" s="88"/>
      <c r="AL40" s="88"/>
      <c r="AM40" s="88"/>
      <c r="AN40" s="88"/>
      <c r="AO40" s="88"/>
      <c r="AP40" s="88"/>
      <c r="AQ40" s="88"/>
      <c r="AR40" s="88"/>
      <c r="AS40" s="88"/>
      <c r="AT40" s="88"/>
      <c r="AU40" s="88"/>
      <c r="AV40" s="88"/>
      <c r="AW40" s="88"/>
      <c r="AX40" s="88"/>
      <c r="AY40" s="88"/>
      <c r="AZ40" s="88"/>
      <c r="BA40" s="88"/>
      <c r="BB40" s="88"/>
      <c r="BC40" s="88"/>
      <c r="BD40" s="88"/>
      <c r="BE40" s="88"/>
      <c r="BF40" s="88"/>
      <c r="BG40" s="88"/>
      <c r="BH40" s="88"/>
      <c r="BI40" s="88"/>
      <c r="BJ40" s="88"/>
      <c r="BK40" s="88"/>
      <c r="BL40" s="88"/>
      <c r="BM40" s="88"/>
      <c r="BN40" s="88"/>
      <c r="BO40" s="88"/>
      <c r="BP40" s="88"/>
      <c r="BQ40" s="88"/>
      <c r="BR40" s="88"/>
      <c r="BS40" s="88"/>
      <c r="BT40" s="88"/>
      <c r="BU40" s="88"/>
    </row>
    <row r="41" spans="1:73" s="89" customFormat="1" ht="47.25" x14ac:dyDescent="0.25">
      <c r="A41" s="158" t="s">
        <v>897</v>
      </c>
      <c r="B41" s="167" t="s">
        <v>729</v>
      </c>
      <c r="C41" s="167" t="s">
        <v>898</v>
      </c>
      <c r="D41" s="168" t="s">
        <v>899</v>
      </c>
      <c r="E41" s="168" t="s">
        <v>900</v>
      </c>
      <c r="F41" s="164">
        <v>57880</v>
      </c>
      <c r="G41" s="169">
        <v>27496</v>
      </c>
      <c r="H41" s="164">
        <v>4646.7800000000007</v>
      </c>
      <c r="I41" s="164">
        <v>4525.1499999999996</v>
      </c>
      <c r="J41" s="164">
        <v>4424.1499999999996</v>
      </c>
      <c r="K41" s="164">
        <v>4320.58</v>
      </c>
      <c r="L41" s="164">
        <v>4218.43</v>
      </c>
      <c r="M41" s="164">
        <v>4116.42</v>
      </c>
      <c r="N41" s="164">
        <v>4014.75</v>
      </c>
      <c r="O41" s="164">
        <v>5.6</v>
      </c>
      <c r="P41" s="169">
        <f t="shared" si="0"/>
        <v>30271.86</v>
      </c>
      <c r="Q41" s="88"/>
      <c r="R41" s="88"/>
      <c r="S41" s="88"/>
      <c r="T41" s="88"/>
      <c r="U41" s="88"/>
      <c r="V41" s="88"/>
      <c r="W41" s="88"/>
      <c r="X41" s="88"/>
      <c r="Y41" s="88"/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  <c r="AL41" s="88"/>
      <c r="AM41" s="88"/>
      <c r="AN41" s="88"/>
      <c r="AO41" s="88"/>
      <c r="AP41" s="88"/>
      <c r="AQ41" s="88"/>
      <c r="AR41" s="88"/>
      <c r="AS41" s="88"/>
      <c r="AT41" s="88"/>
      <c r="AU41" s="88"/>
      <c r="AV41" s="88"/>
      <c r="AW41" s="88"/>
      <c r="AX41" s="88"/>
      <c r="AY41" s="88"/>
      <c r="AZ41" s="88"/>
      <c r="BA41" s="88"/>
      <c r="BB41" s="88"/>
      <c r="BC41" s="88"/>
      <c r="BD41" s="88"/>
      <c r="BE41" s="88"/>
      <c r="BF41" s="88"/>
      <c r="BG41" s="88"/>
      <c r="BH41" s="88"/>
      <c r="BI41" s="88"/>
      <c r="BJ41" s="88"/>
      <c r="BK41" s="88"/>
      <c r="BL41" s="88"/>
      <c r="BM41" s="88"/>
      <c r="BN41" s="88"/>
      <c r="BO41" s="88"/>
      <c r="BP41" s="88"/>
      <c r="BQ41" s="88"/>
      <c r="BR41" s="88"/>
      <c r="BS41" s="88"/>
      <c r="BT41" s="88"/>
      <c r="BU41" s="88"/>
    </row>
    <row r="42" spans="1:73" s="89" customFormat="1" ht="47.25" x14ac:dyDescent="0.25">
      <c r="A42" s="158" t="s">
        <v>906</v>
      </c>
      <c r="B42" s="167" t="s">
        <v>729</v>
      </c>
      <c r="C42" s="167" t="s">
        <v>907</v>
      </c>
      <c r="D42" s="168" t="s">
        <v>908</v>
      </c>
      <c r="E42" s="168" t="s">
        <v>909</v>
      </c>
      <c r="F42" s="164">
        <v>1107755</v>
      </c>
      <c r="G42" s="169">
        <v>667977.97</v>
      </c>
      <c r="H42" s="164">
        <v>73408.06</v>
      </c>
      <c r="I42" s="164">
        <v>71368.77</v>
      </c>
      <c r="J42" s="164">
        <v>69956.759999999995</v>
      </c>
      <c r="K42" s="164">
        <v>68469.39</v>
      </c>
      <c r="L42" s="164">
        <v>67021.679999999993</v>
      </c>
      <c r="M42" s="164">
        <v>65575.94</v>
      </c>
      <c r="N42" s="164">
        <v>64154.99</v>
      </c>
      <c r="O42" s="164">
        <v>298973.30999999994</v>
      </c>
      <c r="P42" s="169">
        <f t="shared" si="0"/>
        <v>778928.89999999991</v>
      </c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8"/>
      <c r="AN42" s="88"/>
      <c r="AO42" s="88"/>
      <c r="AP42" s="88"/>
      <c r="AQ42" s="88"/>
      <c r="AR42" s="88"/>
      <c r="AS42" s="88"/>
      <c r="AT42" s="88"/>
      <c r="AU42" s="88"/>
      <c r="AV42" s="88"/>
      <c r="AW42" s="88"/>
      <c r="AX42" s="88"/>
      <c r="AY42" s="88"/>
      <c r="AZ42" s="88"/>
      <c r="BA42" s="88"/>
      <c r="BB42" s="88"/>
      <c r="BC42" s="88"/>
      <c r="BD42" s="88"/>
      <c r="BE42" s="88"/>
      <c r="BF42" s="88"/>
      <c r="BG42" s="88"/>
      <c r="BH42" s="88"/>
      <c r="BI42" s="88"/>
      <c r="BJ42" s="88"/>
      <c r="BK42" s="88"/>
      <c r="BL42" s="88"/>
      <c r="BM42" s="88"/>
      <c r="BN42" s="88"/>
      <c r="BO42" s="88"/>
      <c r="BP42" s="88"/>
      <c r="BQ42" s="88"/>
      <c r="BR42" s="88"/>
      <c r="BS42" s="88"/>
      <c r="BT42" s="88"/>
      <c r="BU42" s="88"/>
    </row>
    <row r="43" spans="1:73" s="89" customFormat="1" ht="47.25" x14ac:dyDescent="0.25">
      <c r="A43" s="158" t="s">
        <v>926</v>
      </c>
      <c r="B43" s="167" t="s">
        <v>729</v>
      </c>
      <c r="C43" s="167" t="s">
        <v>927</v>
      </c>
      <c r="D43" s="168" t="s">
        <v>924</v>
      </c>
      <c r="E43" s="168" t="s">
        <v>925</v>
      </c>
      <c r="F43" s="164">
        <v>1744521</v>
      </c>
      <c r="G43" s="169">
        <v>1099020.55</v>
      </c>
      <c r="H43" s="164">
        <v>119029.29</v>
      </c>
      <c r="I43" s="164">
        <v>115604.66</v>
      </c>
      <c r="J43" s="164">
        <v>113330.62</v>
      </c>
      <c r="K43" s="164">
        <v>110931.91</v>
      </c>
      <c r="L43" s="164">
        <v>108598.75</v>
      </c>
      <c r="M43" s="164">
        <v>106268.76000000001</v>
      </c>
      <c r="N43" s="164">
        <v>103980.31</v>
      </c>
      <c r="O43" s="164">
        <v>507479.56</v>
      </c>
      <c r="P43" s="169">
        <f t="shared" si="0"/>
        <v>1285223.8600000001</v>
      </c>
      <c r="Q43" s="88"/>
      <c r="R43" s="88"/>
      <c r="S43" s="88"/>
      <c r="T43" s="88"/>
      <c r="U43" s="88"/>
      <c r="V43" s="88"/>
      <c r="W43" s="88"/>
      <c r="X43" s="88"/>
      <c r="Y43" s="88"/>
      <c r="Z43" s="88"/>
      <c r="AA43" s="88"/>
      <c r="AB43" s="88"/>
      <c r="AC43" s="88"/>
      <c r="AD43" s="88"/>
      <c r="AE43" s="88"/>
      <c r="AF43" s="88"/>
      <c r="AG43" s="88"/>
      <c r="AH43" s="88"/>
      <c r="AI43" s="88"/>
      <c r="AJ43" s="88"/>
      <c r="AK43" s="88"/>
      <c r="AL43" s="88"/>
      <c r="AM43" s="88"/>
      <c r="AN43" s="88"/>
      <c r="AO43" s="88"/>
      <c r="AP43" s="88"/>
      <c r="AQ43" s="88"/>
      <c r="AR43" s="88"/>
      <c r="AS43" s="88"/>
      <c r="AT43" s="88"/>
      <c r="AU43" s="88"/>
      <c r="AV43" s="88"/>
      <c r="AW43" s="88"/>
      <c r="AX43" s="88"/>
      <c r="AY43" s="88"/>
      <c r="AZ43" s="88"/>
      <c r="BA43" s="88"/>
      <c r="BB43" s="88"/>
      <c r="BC43" s="88"/>
      <c r="BD43" s="88"/>
      <c r="BE43" s="88"/>
      <c r="BF43" s="88"/>
      <c r="BG43" s="88"/>
      <c r="BH43" s="88"/>
      <c r="BI43" s="88"/>
      <c r="BJ43" s="88"/>
      <c r="BK43" s="88"/>
      <c r="BL43" s="88"/>
      <c r="BM43" s="88"/>
      <c r="BN43" s="88"/>
      <c r="BO43" s="88"/>
      <c r="BP43" s="88"/>
      <c r="BQ43" s="88"/>
      <c r="BR43" s="88"/>
      <c r="BS43" s="88"/>
      <c r="BT43" s="88"/>
      <c r="BU43" s="88"/>
    </row>
    <row r="44" spans="1:73" s="89" customFormat="1" ht="47.25" x14ac:dyDescent="0.25">
      <c r="A44" s="158" t="s">
        <v>922</v>
      </c>
      <c r="B44" s="167" t="s">
        <v>729</v>
      </c>
      <c r="C44" s="167" t="s">
        <v>923</v>
      </c>
      <c r="D44" s="168" t="s">
        <v>924</v>
      </c>
      <c r="E44" s="168" t="s">
        <v>925</v>
      </c>
      <c r="F44" s="164">
        <v>632479</v>
      </c>
      <c r="G44" s="169">
        <v>201586</v>
      </c>
      <c r="H44" s="164">
        <v>23043.89</v>
      </c>
      <c r="I44" s="164">
        <v>22315.350000000002</v>
      </c>
      <c r="J44" s="164">
        <v>21800.67</v>
      </c>
      <c r="K44" s="164">
        <v>21257.75</v>
      </c>
      <c r="L44" s="164">
        <v>20729.71</v>
      </c>
      <c r="M44" s="164">
        <v>20202.38</v>
      </c>
      <c r="N44" s="164">
        <v>19684.419999999998</v>
      </c>
      <c r="O44" s="164">
        <v>94648.489999999991</v>
      </c>
      <c r="P44" s="169">
        <f t="shared" si="0"/>
        <v>243682.65999999997</v>
      </c>
      <c r="Q44" s="88"/>
      <c r="R44" s="88"/>
      <c r="S44" s="88"/>
      <c r="T44" s="88"/>
      <c r="U44" s="88"/>
      <c r="V44" s="88"/>
      <c r="W44" s="88"/>
      <c r="X44" s="88"/>
      <c r="Y44" s="88"/>
      <c r="Z44" s="88"/>
      <c r="AA44" s="88"/>
      <c r="AB44" s="88"/>
      <c r="AC44" s="88"/>
      <c r="AD44" s="88"/>
      <c r="AE44" s="88"/>
      <c r="AF44" s="88"/>
      <c r="AG44" s="88"/>
      <c r="AH44" s="88"/>
      <c r="AI44" s="88"/>
      <c r="AJ44" s="88"/>
      <c r="AK44" s="88"/>
      <c r="AL44" s="88"/>
      <c r="AM44" s="88"/>
      <c r="AN44" s="88"/>
      <c r="AO44" s="88"/>
      <c r="AP44" s="88"/>
      <c r="AQ44" s="88"/>
      <c r="AR44" s="88"/>
      <c r="AS44" s="88"/>
      <c r="AT44" s="88"/>
      <c r="AU44" s="88"/>
      <c r="AV44" s="88"/>
      <c r="AW44" s="88"/>
      <c r="AX44" s="88"/>
      <c r="AY44" s="88"/>
      <c r="AZ44" s="88"/>
      <c r="BA44" s="88"/>
      <c r="BB44" s="88"/>
      <c r="BC44" s="88"/>
      <c r="BD44" s="88"/>
      <c r="BE44" s="88"/>
      <c r="BF44" s="88"/>
      <c r="BG44" s="88"/>
      <c r="BH44" s="88"/>
      <c r="BI44" s="88"/>
      <c r="BJ44" s="88"/>
      <c r="BK44" s="88"/>
      <c r="BL44" s="88"/>
      <c r="BM44" s="88"/>
      <c r="BN44" s="88"/>
      <c r="BO44" s="88"/>
      <c r="BP44" s="88"/>
      <c r="BQ44" s="88"/>
      <c r="BR44" s="88"/>
      <c r="BS44" s="88"/>
      <c r="BT44" s="88"/>
      <c r="BU44" s="88"/>
    </row>
    <row r="45" spans="1:73" s="89" customFormat="1" ht="47.25" x14ac:dyDescent="0.25">
      <c r="A45" s="158" t="s">
        <v>751</v>
      </c>
      <c r="B45" s="159" t="s">
        <v>729</v>
      </c>
      <c r="C45" s="159" t="s">
        <v>777</v>
      </c>
      <c r="D45" s="158" t="s">
        <v>778</v>
      </c>
      <c r="E45" s="158" t="s">
        <v>779</v>
      </c>
      <c r="F45" s="160">
        <v>296240</v>
      </c>
      <c r="G45" s="161">
        <v>173751.06</v>
      </c>
      <c r="H45" s="160">
        <v>18230.510000000002</v>
      </c>
      <c r="I45" s="160">
        <v>18005.29</v>
      </c>
      <c r="J45" s="160">
        <v>17653.120000000003</v>
      </c>
      <c r="K45" s="160">
        <v>17281.129999999997</v>
      </c>
      <c r="L45" s="160">
        <v>16919.53</v>
      </c>
      <c r="M45" s="160">
        <v>16558.45</v>
      </c>
      <c r="N45" s="160">
        <v>16204.029999999999</v>
      </c>
      <c r="O45" s="160">
        <v>82584.479999999981</v>
      </c>
      <c r="P45" s="161">
        <f t="shared" si="0"/>
        <v>203436.53999999998</v>
      </c>
      <c r="Q45" s="88"/>
      <c r="R45" s="88"/>
      <c r="S45" s="88"/>
      <c r="T45" s="88"/>
      <c r="U45" s="88"/>
      <c r="V45" s="88"/>
      <c r="W45" s="88"/>
      <c r="X45" s="88"/>
      <c r="Y45" s="88"/>
      <c r="Z45" s="88"/>
      <c r="AA45" s="88"/>
      <c r="AB45" s="88"/>
      <c r="AC45" s="88"/>
      <c r="AD45" s="88"/>
      <c r="AE45" s="88"/>
      <c r="AF45" s="88"/>
      <c r="AG45" s="88"/>
      <c r="AH45" s="88"/>
      <c r="AI45" s="88"/>
      <c r="AJ45" s="88"/>
      <c r="AK45" s="88"/>
      <c r="AL45" s="88"/>
      <c r="AM45" s="88"/>
      <c r="AN45" s="88"/>
      <c r="AO45" s="88"/>
      <c r="AP45" s="88"/>
      <c r="AQ45" s="88"/>
      <c r="AR45" s="88"/>
      <c r="AS45" s="88"/>
      <c r="AT45" s="88"/>
      <c r="AU45" s="88"/>
      <c r="AV45" s="88"/>
      <c r="AW45" s="88"/>
      <c r="AX45" s="88"/>
      <c r="AY45" s="88"/>
      <c r="AZ45" s="88"/>
      <c r="BA45" s="88"/>
      <c r="BB45" s="88"/>
      <c r="BC45" s="88"/>
      <c r="BD45" s="88"/>
      <c r="BE45" s="88"/>
      <c r="BF45" s="88"/>
      <c r="BG45" s="88"/>
      <c r="BH45" s="88"/>
      <c r="BI45" s="88"/>
      <c r="BJ45" s="88"/>
      <c r="BK45" s="88"/>
      <c r="BL45" s="88"/>
      <c r="BM45" s="88"/>
      <c r="BN45" s="88"/>
      <c r="BO45" s="88"/>
      <c r="BP45" s="88"/>
      <c r="BQ45" s="88"/>
      <c r="BR45" s="88"/>
      <c r="BS45" s="88"/>
      <c r="BT45" s="88"/>
      <c r="BU45" s="88"/>
    </row>
    <row r="46" spans="1:73" s="89" customFormat="1" ht="63" x14ac:dyDescent="0.25">
      <c r="A46" s="158" t="s">
        <v>776</v>
      </c>
      <c r="B46" s="159" t="s">
        <v>729</v>
      </c>
      <c r="C46" s="159" t="s">
        <v>1112</v>
      </c>
      <c r="D46" s="158" t="s">
        <v>852</v>
      </c>
      <c r="E46" s="158" t="s">
        <v>853</v>
      </c>
      <c r="F46" s="160">
        <v>203206</v>
      </c>
      <c r="G46" s="161">
        <v>60423</v>
      </c>
      <c r="H46" s="160">
        <v>23405.739999999998</v>
      </c>
      <c r="I46" s="160">
        <v>22883.91</v>
      </c>
      <c r="J46" s="160">
        <v>16794.849999999999</v>
      </c>
      <c r="K46" s="160">
        <v>0</v>
      </c>
      <c r="L46" s="160">
        <v>0</v>
      </c>
      <c r="M46" s="160">
        <v>0</v>
      </c>
      <c r="N46" s="160">
        <v>0</v>
      </c>
      <c r="O46" s="160">
        <v>0</v>
      </c>
      <c r="P46" s="161">
        <f t="shared" si="0"/>
        <v>63084.499999999993</v>
      </c>
      <c r="Q46" s="88"/>
      <c r="R46" s="88"/>
      <c r="S46" s="88"/>
      <c r="T46" s="88"/>
      <c r="U46" s="88"/>
      <c r="V46" s="88"/>
      <c r="W46" s="88"/>
      <c r="X46" s="88"/>
      <c r="Y46" s="88"/>
      <c r="Z46" s="88"/>
      <c r="AA46" s="88"/>
      <c r="AB46" s="88"/>
      <c r="AC46" s="88"/>
      <c r="AD46" s="88"/>
      <c r="AE46" s="88"/>
      <c r="AF46" s="88"/>
      <c r="AG46" s="88"/>
      <c r="AH46" s="88"/>
      <c r="AI46" s="88"/>
      <c r="AJ46" s="88"/>
      <c r="AK46" s="88"/>
      <c r="AL46" s="88"/>
      <c r="AM46" s="88"/>
      <c r="AN46" s="88"/>
      <c r="AO46" s="88"/>
      <c r="AP46" s="88"/>
      <c r="AQ46" s="88"/>
      <c r="AR46" s="88"/>
      <c r="AS46" s="88"/>
      <c r="AT46" s="88"/>
      <c r="AU46" s="88"/>
      <c r="AV46" s="88"/>
      <c r="AW46" s="88"/>
      <c r="AX46" s="88"/>
      <c r="AY46" s="88"/>
      <c r="AZ46" s="88"/>
      <c r="BA46" s="88"/>
      <c r="BB46" s="88"/>
      <c r="BC46" s="88"/>
      <c r="BD46" s="88"/>
      <c r="BE46" s="88"/>
      <c r="BF46" s="88"/>
      <c r="BG46" s="88"/>
      <c r="BH46" s="88"/>
      <c r="BI46" s="88"/>
      <c r="BJ46" s="88"/>
      <c r="BK46" s="88"/>
      <c r="BL46" s="88"/>
      <c r="BM46" s="88"/>
      <c r="BN46" s="88"/>
      <c r="BO46" s="88"/>
      <c r="BP46" s="88"/>
      <c r="BQ46" s="88"/>
      <c r="BR46" s="88"/>
      <c r="BS46" s="88"/>
      <c r="BT46" s="88"/>
      <c r="BU46" s="88"/>
    </row>
    <row r="47" spans="1:73" s="89" customFormat="1" ht="47.25" x14ac:dyDescent="0.25">
      <c r="A47" s="158" t="s">
        <v>851</v>
      </c>
      <c r="B47" s="159" t="s">
        <v>729</v>
      </c>
      <c r="C47" s="159" t="s">
        <v>742</v>
      </c>
      <c r="D47" s="158" t="s">
        <v>739</v>
      </c>
      <c r="E47" s="158" t="s">
        <v>740</v>
      </c>
      <c r="F47" s="160">
        <v>75000</v>
      </c>
      <c r="G47" s="161">
        <v>31500</v>
      </c>
      <c r="H47" s="160">
        <v>2883.6</v>
      </c>
      <c r="I47" s="160">
        <v>2856.18</v>
      </c>
      <c r="J47" s="160">
        <v>2803.38</v>
      </c>
      <c r="K47" s="160">
        <v>2746.7799999999997</v>
      </c>
      <c r="L47" s="160">
        <v>2692.19</v>
      </c>
      <c r="M47" s="160">
        <v>2637.64</v>
      </c>
      <c r="N47" s="160">
        <v>2584.5</v>
      </c>
      <c r="O47" s="160">
        <v>18701.95</v>
      </c>
      <c r="P47" s="161">
        <f t="shared" si="0"/>
        <v>37906.22</v>
      </c>
      <c r="Q47" s="88"/>
      <c r="R47" s="88"/>
      <c r="S47" s="88"/>
      <c r="T47" s="88"/>
      <c r="U47" s="88"/>
      <c r="V47" s="88"/>
      <c r="W47" s="88"/>
      <c r="X47" s="88"/>
      <c r="Y47" s="88"/>
      <c r="Z47" s="88"/>
      <c r="AA47" s="88"/>
      <c r="AB47" s="88"/>
      <c r="AC47" s="88"/>
      <c r="AD47" s="88"/>
      <c r="AE47" s="88"/>
      <c r="AF47" s="88"/>
      <c r="AG47" s="88"/>
      <c r="AH47" s="88"/>
      <c r="AI47" s="88"/>
      <c r="AJ47" s="88"/>
      <c r="AK47" s="88"/>
      <c r="AL47" s="88"/>
      <c r="AM47" s="88"/>
      <c r="AN47" s="88"/>
      <c r="AO47" s="88"/>
      <c r="AP47" s="88"/>
      <c r="AQ47" s="88"/>
      <c r="AR47" s="88"/>
      <c r="AS47" s="88"/>
      <c r="AT47" s="88"/>
      <c r="AU47" s="88"/>
      <c r="AV47" s="88"/>
      <c r="AW47" s="88"/>
      <c r="AX47" s="88"/>
      <c r="AY47" s="88"/>
      <c r="AZ47" s="88"/>
      <c r="BA47" s="88"/>
      <c r="BB47" s="88"/>
      <c r="BC47" s="88"/>
      <c r="BD47" s="88"/>
      <c r="BE47" s="88"/>
      <c r="BF47" s="88"/>
      <c r="BG47" s="88"/>
      <c r="BH47" s="88"/>
      <c r="BI47" s="88"/>
      <c r="BJ47" s="88"/>
      <c r="BK47" s="88"/>
      <c r="BL47" s="88"/>
      <c r="BM47" s="88"/>
      <c r="BN47" s="88"/>
      <c r="BO47" s="88"/>
      <c r="BP47" s="88"/>
      <c r="BQ47" s="88"/>
      <c r="BR47" s="88"/>
      <c r="BS47" s="88"/>
      <c r="BT47" s="88"/>
      <c r="BU47" s="88"/>
    </row>
    <row r="48" spans="1:73" s="89" customFormat="1" ht="31.5" x14ac:dyDescent="0.25">
      <c r="A48" s="158" t="s">
        <v>741</v>
      </c>
      <c r="B48" s="159" t="s">
        <v>729</v>
      </c>
      <c r="C48" s="159" t="s">
        <v>738</v>
      </c>
      <c r="D48" s="158" t="s">
        <v>739</v>
      </c>
      <c r="E48" s="158" t="s">
        <v>740</v>
      </c>
      <c r="F48" s="160">
        <v>65000</v>
      </c>
      <c r="G48" s="161">
        <v>35160</v>
      </c>
      <c r="H48" s="160">
        <v>3202.65</v>
      </c>
      <c r="I48" s="160">
        <v>3188.04</v>
      </c>
      <c r="J48" s="160">
        <v>3129.07</v>
      </c>
      <c r="K48" s="160">
        <v>3065.95</v>
      </c>
      <c r="L48" s="160">
        <v>3005</v>
      </c>
      <c r="M48" s="160">
        <v>2944.12</v>
      </c>
      <c r="N48" s="160">
        <v>2884.79</v>
      </c>
      <c r="O48" s="160">
        <v>20874.93</v>
      </c>
      <c r="P48" s="161">
        <f t="shared" si="0"/>
        <v>42294.55</v>
      </c>
      <c r="Q48" s="88"/>
      <c r="R48" s="88"/>
      <c r="S48" s="88"/>
      <c r="T48" s="88"/>
      <c r="U48" s="88"/>
      <c r="V48" s="88"/>
      <c r="W48" s="88"/>
      <c r="X48" s="88"/>
      <c r="Y48" s="88"/>
      <c r="Z48" s="88"/>
      <c r="AA48" s="88"/>
      <c r="AB48" s="88"/>
      <c r="AC48" s="88"/>
      <c r="AD48" s="88"/>
      <c r="AE48" s="88"/>
      <c r="AF48" s="88"/>
      <c r="AG48" s="88"/>
      <c r="AH48" s="88"/>
      <c r="AI48" s="88"/>
      <c r="AJ48" s="88"/>
      <c r="AK48" s="88"/>
      <c r="AL48" s="88"/>
      <c r="AM48" s="88"/>
      <c r="AN48" s="88"/>
      <c r="AO48" s="88"/>
      <c r="AP48" s="88"/>
      <c r="AQ48" s="88"/>
      <c r="AR48" s="88"/>
      <c r="AS48" s="88"/>
      <c r="AT48" s="88"/>
      <c r="AU48" s="88"/>
      <c r="AV48" s="88"/>
      <c r="AW48" s="88"/>
      <c r="AX48" s="88"/>
      <c r="AY48" s="88"/>
      <c r="AZ48" s="88"/>
      <c r="BA48" s="88"/>
      <c r="BB48" s="88"/>
      <c r="BC48" s="88"/>
      <c r="BD48" s="88"/>
      <c r="BE48" s="88"/>
      <c r="BF48" s="88"/>
      <c r="BG48" s="88"/>
      <c r="BH48" s="88"/>
      <c r="BI48" s="88"/>
      <c r="BJ48" s="88"/>
      <c r="BK48" s="88"/>
      <c r="BL48" s="88"/>
      <c r="BM48" s="88"/>
      <c r="BN48" s="88"/>
      <c r="BO48" s="88"/>
      <c r="BP48" s="88"/>
      <c r="BQ48" s="88"/>
      <c r="BR48" s="88"/>
      <c r="BS48" s="88"/>
      <c r="BT48" s="88"/>
      <c r="BU48" s="88"/>
    </row>
    <row r="49" spans="1:73" s="89" customFormat="1" ht="94.5" x14ac:dyDescent="0.25">
      <c r="A49" s="158" t="s">
        <v>737</v>
      </c>
      <c r="B49" s="159" t="s">
        <v>729</v>
      </c>
      <c r="C49" s="159" t="s">
        <v>857</v>
      </c>
      <c r="D49" s="158" t="s">
        <v>858</v>
      </c>
      <c r="E49" s="158" t="s">
        <v>853</v>
      </c>
      <c r="F49" s="160">
        <v>280300</v>
      </c>
      <c r="G49" s="161">
        <v>83336</v>
      </c>
      <c r="H49" s="160">
        <v>32281.429999999997</v>
      </c>
      <c r="I49" s="160">
        <v>31561.71</v>
      </c>
      <c r="J49" s="160">
        <v>23163.62</v>
      </c>
      <c r="K49" s="160">
        <v>0</v>
      </c>
      <c r="L49" s="160">
        <v>0</v>
      </c>
      <c r="M49" s="160">
        <v>0</v>
      </c>
      <c r="N49" s="160">
        <v>0</v>
      </c>
      <c r="O49" s="160">
        <v>0</v>
      </c>
      <c r="P49" s="161">
        <f t="shared" si="0"/>
        <v>87006.76</v>
      </c>
      <c r="Q49" s="88"/>
      <c r="R49" s="88"/>
      <c r="S49" s="88"/>
      <c r="T49" s="88"/>
      <c r="U49" s="88"/>
      <c r="V49" s="88"/>
      <c r="W49" s="88"/>
      <c r="X49" s="88"/>
      <c r="Y49" s="88"/>
      <c r="Z49" s="88"/>
      <c r="AA49" s="88"/>
      <c r="AB49" s="88"/>
      <c r="AC49" s="88"/>
      <c r="AD49" s="88"/>
      <c r="AE49" s="88"/>
      <c r="AF49" s="88"/>
      <c r="AG49" s="88"/>
      <c r="AH49" s="88"/>
      <c r="AI49" s="88"/>
      <c r="AJ49" s="88"/>
      <c r="AK49" s="88"/>
      <c r="AL49" s="88"/>
      <c r="AM49" s="88"/>
      <c r="AN49" s="88"/>
      <c r="AO49" s="88"/>
      <c r="AP49" s="88"/>
      <c r="AQ49" s="88"/>
      <c r="AR49" s="88"/>
      <c r="AS49" s="88"/>
      <c r="AT49" s="88"/>
      <c r="AU49" s="88"/>
      <c r="AV49" s="88"/>
      <c r="AW49" s="88"/>
      <c r="AX49" s="88"/>
      <c r="AY49" s="88"/>
      <c r="AZ49" s="88"/>
      <c r="BA49" s="88"/>
      <c r="BB49" s="88"/>
      <c r="BC49" s="88"/>
      <c r="BD49" s="88"/>
      <c r="BE49" s="88"/>
      <c r="BF49" s="88"/>
      <c r="BG49" s="88"/>
      <c r="BH49" s="88"/>
      <c r="BI49" s="88"/>
      <c r="BJ49" s="88"/>
      <c r="BK49" s="88"/>
      <c r="BL49" s="88"/>
      <c r="BM49" s="88"/>
      <c r="BN49" s="88"/>
      <c r="BO49" s="88"/>
      <c r="BP49" s="88"/>
      <c r="BQ49" s="88"/>
      <c r="BR49" s="88"/>
      <c r="BS49" s="88"/>
      <c r="BT49" s="88"/>
      <c r="BU49" s="88"/>
    </row>
    <row r="50" spans="1:73" s="89" customFormat="1" ht="31.5" x14ac:dyDescent="0.25">
      <c r="A50" s="158" t="s">
        <v>856</v>
      </c>
      <c r="B50" s="167" t="s">
        <v>729</v>
      </c>
      <c r="C50" s="167" t="s">
        <v>929</v>
      </c>
      <c r="D50" s="168" t="s">
        <v>930</v>
      </c>
      <c r="E50" s="168" t="s">
        <v>931</v>
      </c>
      <c r="F50" s="164">
        <v>5861100</v>
      </c>
      <c r="G50" s="169">
        <v>1658486.08</v>
      </c>
      <c r="H50" s="164">
        <v>563652.46</v>
      </c>
      <c r="I50" s="164">
        <v>412499.28</v>
      </c>
      <c r="J50" s="164">
        <v>300126.56999999995</v>
      </c>
      <c r="K50" s="164">
        <v>163717.59</v>
      </c>
      <c r="L50" s="164">
        <v>136747.26</v>
      </c>
      <c r="M50" s="164">
        <v>127934.08</v>
      </c>
      <c r="N50" s="164">
        <v>58774.01</v>
      </c>
      <c r="O50" s="164">
        <v>7094.3799999999992</v>
      </c>
      <c r="P50" s="169">
        <f t="shared" si="0"/>
        <v>1770545.6300000001</v>
      </c>
      <c r="Q50" s="88"/>
      <c r="R50" s="88"/>
      <c r="S50" s="88"/>
      <c r="T50" s="88"/>
      <c r="U50" s="88"/>
      <c r="V50" s="88"/>
      <c r="W50" s="88"/>
      <c r="X50" s="88"/>
      <c r="Y50" s="88"/>
      <c r="Z50" s="88"/>
      <c r="AA50" s="88"/>
      <c r="AB50" s="88"/>
      <c r="AC50" s="88"/>
      <c r="AD50" s="88"/>
      <c r="AE50" s="88"/>
      <c r="AF50" s="88"/>
      <c r="AG50" s="88"/>
      <c r="AH50" s="88"/>
      <c r="AI50" s="88"/>
      <c r="AJ50" s="88"/>
      <c r="AK50" s="88"/>
      <c r="AL50" s="88"/>
      <c r="AM50" s="88"/>
      <c r="AN50" s="88"/>
      <c r="AO50" s="88"/>
      <c r="AP50" s="88"/>
      <c r="AQ50" s="88"/>
      <c r="AR50" s="88"/>
      <c r="AS50" s="88"/>
      <c r="AT50" s="88"/>
      <c r="AU50" s="88"/>
      <c r="AV50" s="88"/>
      <c r="AW50" s="88"/>
      <c r="AX50" s="88"/>
      <c r="AY50" s="88"/>
      <c r="AZ50" s="88"/>
      <c r="BA50" s="88"/>
      <c r="BB50" s="88"/>
      <c r="BC50" s="88"/>
      <c r="BD50" s="88"/>
      <c r="BE50" s="88"/>
      <c r="BF50" s="88"/>
      <c r="BG50" s="88"/>
      <c r="BH50" s="88"/>
      <c r="BI50" s="88"/>
      <c r="BJ50" s="88"/>
      <c r="BK50" s="88"/>
      <c r="BL50" s="88"/>
      <c r="BM50" s="88"/>
      <c r="BN50" s="88"/>
      <c r="BO50" s="88"/>
      <c r="BP50" s="88"/>
      <c r="BQ50" s="88"/>
      <c r="BR50" s="88"/>
      <c r="BS50" s="88"/>
      <c r="BT50" s="88"/>
      <c r="BU50" s="88"/>
    </row>
    <row r="51" spans="1:73" s="89" customFormat="1" ht="47.25" x14ac:dyDescent="0.25">
      <c r="A51" s="158" t="s">
        <v>928</v>
      </c>
      <c r="B51" s="159" t="s">
        <v>729</v>
      </c>
      <c r="C51" s="159" t="s">
        <v>868</v>
      </c>
      <c r="D51" s="158" t="s">
        <v>869</v>
      </c>
      <c r="E51" s="158" t="s">
        <v>1096</v>
      </c>
      <c r="F51" s="160">
        <v>404819</v>
      </c>
      <c r="G51" s="161">
        <v>123339.6</v>
      </c>
      <c r="H51" s="160">
        <v>47778.729999999996</v>
      </c>
      <c r="I51" s="160">
        <v>46713.41</v>
      </c>
      <c r="J51" s="160">
        <v>34305.82</v>
      </c>
      <c r="K51" s="160">
        <v>0</v>
      </c>
      <c r="L51" s="160">
        <v>0</v>
      </c>
      <c r="M51" s="160">
        <v>0</v>
      </c>
      <c r="N51" s="160">
        <v>0</v>
      </c>
      <c r="O51" s="160">
        <v>0</v>
      </c>
      <c r="P51" s="161">
        <f t="shared" si="0"/>
        <v>128797.95999999999</v>
      </c>
      <c r="Q51" s="88"/>
      <c r="R51" s="88"/>
      <c r="S51" s="88"/>
      <c r="T51" s="88"/>
      <c r="U51" s="88"/>
      <c r="V51" s="88"/>
      <c r="W51" s="88"/>
      <c r="X51" s="88"/>
      <c r="Y51" s="88"/>
      <c r="Z51" s="88"/>
      <c r="AA51" s="88"/>
      <c r="AB51" s="88"/>
      <c r="AC51" s="88"/>
      <c r="AD51" s="88"/>
      <c r="AE51" s="88"/>
      <c r="AF51" s="88"/>
      <c r="AG51" s="88"/>
      <c r="AH51" s="88"/>
      <c r="AI51" s="88"/>
      <c r="AJ51" s="88"/>
      <c r="AK51" s="88"/>
      <c r="AL51" s="88"/>
      <c r="AM51" s="88"/>
      <c r="AN51" s="88"/>
      <c r="AO51" s="88"/>
      <c r="AP51" s="88"/>
      <c r="AQ51" s="88"/>
      <c r="AR51" s="88"/>
      <c r="AS51" s="88"/>
      <c r="AT51" s="88"/>
      <c r="AU51" s="88"/>
      <c r="AV51" s="88"/>
      <c r="AW51" s="88"/>
      <c r="AX51" s="88"/>
      <c r="AY51" s="88"/>
      <c r="AZ51" s="88"/>
      <c r="BA51" s="88"/>
      <c r="BB51" s="88"/>
      <c r="BC51" s="88"/>
      <c r="BD51" s="88"/>
      <c r="BE51" s="88"/>
      <c r="BF51" s="88"/>
      <c r="BG51" s="88"/>
      <c r="BH51" s="88"/>
      <c r="BI51" s="88"/>
      <c r="BJ51" s="88"/>
      <c r="BK51" s="88"/>
      <c r="BL51" s="88"/>
      <c r="BM51" s="88"/>
      <c r="BN51" s="88"/>
      <c r="BO51" s="88"/>
      <c r="BP51" s="88"/>
      <c r="BQ51" s="88"/>
      <c r="BR51" s="88"/>
      <c r="BS51" s="88"/>
      <c r="BT51" s="88"/>
      <c r="BU51" s="88"/>
    </row>
    <row r="52" spans="1:73" s="89" customFormat="1" ht="31.5" x14ac:dyDescent="0.25">
      <c r="A52" s="158" t="s">
        <v>867</v>
      </c>
      <c r="B52" s="159" t="s">
        <v>729</v>
      </c>
      <c r="C52" s="159" t="s">
        <v>734</v>
      </c>
      <c r="D52" s="158" t="s">
        <v>735</v>
      </c>
      <c r="E52" s="158" t="s">
        <v>736</v>
      </c>
      <c r="F52" s="160">
        <v>56260</v>
      </c>
      <c r="G52" s="161">
        <v>44954</v>
      </c>
      <c r="H52" s="160">
        <v>3101.8199999999997</v>
      </c>
      <c r="I52" s="160">
        <v>3085.78</v>
      </c>
      <c r="J52" s="160">
        <v>3037.1600000000003</v>
      </c>
      <c r="K52" s="160">
        <v>2982.8900000000003</v>
      </c>
      <c r="L52" s="160">
        <v>2931.48</v>
      </c>
      <c r="M52" s="160">
        <v>2880.1499999999996</v>
      </c>
      <c r="N52" s="160">
        <v>2831.2300000000005</v>
      </c>
      <c r="O52" s="160">
        <v>37779.869999999995</v>
      </c>
      <c r="P52" s="161">
        <f t="shared" si="0"/>
        <v>58630.37999999999</v>
      </c>
      <c r="Q52" s="88"/>
      <c r="R52" s="88"/>
      <c r="S52" s="88"/>
      <c r="T52" s="88"/>
      <c r="U52" s="88"/>
      <c r="V52" s="88"/>
      <c r="W52" s="88"/>
      <c r="X52" s="88"/>
      <c r="Y52" s="88"/>
      <c r="Z52" s="88"/>
      <c r="AA52" s="88"/>
      <c r="AB52" s="88"/>
      <c r="AC52" s="88"/>
      <c r="AD52" s="88"/>
      <c r="AE52" s="88"/>
      <c r="AF52" s="88"/>
      <c r="AG52" s="88"/>
      <c r="AH52" s="88"/>
      <c r="AI52" s="88"/>
      <c r="AJ52" s="88"/>
      <c r="AK52" s="88"/>
      <c r="AL52" s="88"/>
      <c r="AM52" s="88"/>
      <c r="AN52" s="88"/>
      <c r="AO52" s="88"/>
      <c r="AP52" s="88"/>
      <c r="AQ52" s="88"/>
      <c r="AR52" s="88"/>
      <c r="AS52" s="88"/>
      <c r="AT52" s="88"/>
      <c r="AU52" s="88"/>
      <c r="AV52" s="88"/>
      <c r="AW52" s="88"/>
      <c r="AX52" s="88"/>
      <c r="AY52" s="88"/>
      <c r="AZ52" s="88"/>
      <c r="BA52" s="88"/>
      <c r="BB52" s="88"/>
      <c r="BC52" s="88"/>
      <c r="BD52" s="88"/>
      <c r="BE52" s="88"/>
      <c r="BF52" s="88"/>
      <c r="BG52" s="88"/>
      <c r="BH52" s="88"/>
      <c r="BI52" s="88"/>
      <c r="BJ52" s="88"/>
      <c r="BK52" s="88"/>
      <c r="BL52" s="88"/>
      <c r="BM52" s="88"/>
      <c r="BN52" s="88"/>
      <c r="BO52" s="88"/>
      <c r="BP52" s="88"/>
      <c r="BQ52" s="88"/>
      <c r="BR52" s="88"/>
      <c r="BS52" s="88"/>
      <c r="BT52" s="88"/>
      <c r="BU52" s="88"/>
    </row>
    <row r="53" spans="1:73" s="89" customFormat="1" ht="78.75" x14ac:dyDescent="0.25">
      <c r="A53" s="158" t="s">
        <v>733</v>
      </c>
      <c r="B53" s="170" t="s">
        <v>729</v>
      </c>
      <c r="C53" s="170" t="s">
        <v>877</v>
      </c>
      <c r="D53" s="171" t="s">
        <v>878</v>
      </c>
      <c r="E53" s="171" t="s">
        <v>879</v>
      </c>
      <c r="F53" s="162">
        <v>789200</v>
      </c>
      <c r="G53" s="172">
        <v>238762.81</v>
      </c>
      <c r="H53" s="162">
        <v>92515</v>
      </c>
      <c r="I53" s="162">
        <v>90431.25</v>
      </c>
      <c r="J53" s="162">
        <v>66450.47</v>
      </c>
      <c r="K53" s="162">
        <v>0</v>
      </c>
      <c r="L53" s="162">
        <v>0</v>
      </c>
      <c r="M53" s="162">
        <v>0</v>
      </c>
      <c r="N53" s="162">
        <v>0</v>
      </c>
      <c r="O53" s="162">
        <v>0</v>
      </c>
      <c r="P53" s="172">
        <f t="shared" si="0"/>
        <v>249396.72</v>
      </c>
      <c r="Q53" s="88"/>
      <c r="R53" s="88"/>
      <c r="S53" s="88"/>
      <c r="T53" s="88"/>
      <c r="U53" s="88"/>
      <c r="V53" s="88"/>
      <c r="W53" s="88"/>
      <c r="X53" s="88"/>
      <c r="Y53" s="88"/>
      <c r="Z53" s="88"/>
      <c r="AA53" s="88"/>
      <c r="AB53" s="88"/>
      <c r="AC53" s="88"/>
      <c r="AD53" s="88"/>
      <c r="AE53" s="88"/>
      <c r="AF53" s="88"/>
      <c r="AG53" s="88"/>
      <c r="AH53" s="88"/>
      <c r="AI53" s="88"/>
      <c r="AJ53" s="88"/>
      <c r="AK53" s="88"/>
      <c r="AL53" s="88"/>
      <c r="AM53" s="88"/>
      <c r="AN53" s="88"/>
      <c r="AO53" s="88"/>
      <c r="AP53" s="88"/>
      <c r="AQ53" s="88"/>
      <c r="AR53" s="88"/>
      <c r="AS53" s="88"/>
      <c r="AT53" s="88"/>
      <c r="AU53" s="88"/>
      <c r="AV53" s="88"/>
      <c r="AW53" s="88"/>
      <c r="AX53" s="88"/>
      <c r="AY53" s="88"/>
      <c r="AZ53" s="88"/>
      <c r="BA53" s="88"/>
      <c r="BB53" s="88"/>
      <c r="BC53" s="88"/>
      <c r="BD53" s="88"/>
      <c r="BE53" s="88"/>
      <c r="BF53" s="88"/>
      <c r="BG53" s="88"/>
      <c r="BH53" s="88"/>
      <c r="BI53" s="88"/>
      <c r="BJ53" s="88"/>
      <c r="BK53" s="88"/>
      <c r="BL53" s="88"/>
      <c r="BM53" s="88"/>
      <c r="BN53" s="88"/>
      <c r="BO53" s="88"/>
      <c r="BP53" s="88"/>
      <c r="BQ53" s="88"/>
      <c r="BR53" s="88"/>
      <c r="BS53" s="88"/>
      <c r="BT53" s="88"/>
      <c r="BU53" s="88"/>
    </row>
    <row r="54" spans="1:73" s="89" customFormat="1" ht="31.5" x14ac:dyDescent="0.25">
      <c r="A54" s="158" t="s">
        <v>876</v>
      </c>
      <c r="B54" s="167" t="s">
        <v>729</v>
      </c>
      <c r="C54" s="167" t="s">
        <v>911</v>
      </c>
      <c r="D54" s="168" t="s">
        <v>912</v>
      </c>
      <c r="E54" s="168" t="s">
        <v>913</v>
      </c>
      <c r="F54" s="164">
        <v>152450</v>
      </c>
      <c r="G54" s="169">
        <v>48144</v>
      </c>
      <c r="H54" s="164">
        <v>17229.849999999999</v>
      </c>
      <c r="I54" s="164">
        <v>16813.159999999996</v>
      </c>
      <c r="J54" s="164">
        <v>16401.04</v>
      </c>
      <c r="K54" s="164">
        <v>14.290000000000001</v>
      </c>
      <c r="L54" s="164">
        <v>0</v>
      </c>
      <c r="M54" s="164">
        <v>0</v>
      </c>
      <c r="N54" s="164">
        <v>0</v>
      </c>
      <c r="O54" s="164">
        <v>0</v>
      </c>
      <c r="P54" s="169">
        <f t="shared" si="0"/>
        <v>50458.34</v>
      </c>
      <c r="Q54" s="88"/>
      <c r="R54" s="88"/>
      <c r="S54" s="88"/>
      <c r="T54" s="88"/>
      <c r="U54" s="88"/>
      <c r="V54" s="88"/>
      <c r="W54" s="88"/>
      <c r="X54" s="88"/>
      <c r="Y54" s="88"/>
      <c r="Z54" s="88"/>
      <c r="AA54" s="88"/>
      <c r="AB54" s="88"/>
      <c r="AC54" s="88"/>
      <c r="AD54" s="88"/>
      <c r="AE54" s="88"/>
      <c r="AF54" s="88"/>
      <c r="AG54" s="88"/>
      <c r="AH54" s="88"/>
      <c r="AI54" s="88"/>
      <c r="AJ54" s="88"/>
      <c r="AK54" s="88"/>
      <c r="AL54" s="88"/>
      <c r="AM54" s="88"/>
      <c r="AN54" s="88"/>
      <c r="AO54" s="88"/>
      <c r="AP54" s="88"/>
      <c r="AQ54" s="88"/>
      <c r="AR54" s="88"/>
      <c r="AS54" s="88"/>
      <c r="AT54" s="88"/>
      <c r="AU54" s="88"/>
      <c r="AV54" s="88"/>
      <c r="AW54" s="88"/>
      <c r="AX54" s="88"/>
      <c r="AY54" s="88"/>
      <c r="AZ54" s="88"/>
      <c r="BA54" s="88"/>
      <c r="BB54" s="88"/>
      <c r="BC54" s="88"/>
      <c r="BD54" s="88"/>
      <c r="BE54" s="88"/>
      <c r="BF54" s="88"/>
      <c r="BG54" s="88"/>
      <c r="BH54" s="88"/>
      <c r="BI54" s="88"/>
      <c r="BJ54" s="88"/>
      <c r="BK54" s="88"/>
      <c r="BL54" s="88"/>
      <c r="BM54" s="88"/>
      <c r="BN54" s="88"/>
      <c r="BO54" s="88"/>
      <c r="BP54" s="88"/>
      <c r="BQ54" s="88"/>
      <c r="BR54" s="88"/>
      <c r="BS54" s="88"/>
      <c r="BT54" s="88"/>
      <c r="BU54" s="88"/>
    </row>
    <row r="55" spans="1:73" s="89" customFormat="1" ht="78.75" x14ac:dyDescent="0.25">
      <c r="A55" s="158" t="s">
        <v>910</v>
      </c>
      <c r="B55" s="167" t="s">
        <v>729</v>
      </c>
      <c r="C55" s="167" t="s">
        <v>1113</v>
      </c>
      <c r="D55" s="168" t="s">
        <v>915</v>
      </c>
      <c r="E55" s="168" t="s">
        <v>797</v>
      </c>
      <c r="F55" s="164">
        <v>1104130</v>
      </c>
      <c r="G55" s="169">
        <v>557434.99</v>
      </c>
      <c r="H55" s="164">
        <v>44877.390000000007</v>
      </c>
      <c r="I55" s="164">
        <v>44052.14</v>
      </c>
      <c r="J55" s="164">
        <v>43366.69</v>
      </c>
      <c r="K55" s="164">
        <v>42536.880000000005</v>
      </c>
      <c r="L55" s="164">
        <v>41742.43</v>
      </c>
      <c r="M55" s="164">
        <v>40949.079999999994</v>
      </c>
      <c r="N55" s="164">
        <v>40182.94</v>
      </c>
      <c r="O55" s="164">
        <v>397002.04999999981</v>
      </c>
      <c r="P55" s="169">
        <f t="shared" si="0"/>
        <v>694709.59999999986</v>
      </c>
      <c r="Q55" s="88"/>
      <c r="R55" s="88"/>
      <c r="S55" s="88"/>
      <c r="T55" s="88"/>
      <c r="U55" s="88"/>
      <c r="V55" s="88"/>
      <c r="W55" s="88"/>
      <c r="X55" s="88"/>
      <c r="Y55" s="88"/>
      <c r="Z55" s="88"/>
      <c r="AA55" s="88"/>
      <c r="AB55" s="88"/>
      <c r="AC55" s="88"/>
      <c r="AD55" s="88"/>
      <c r="AE55" s="88"/>
      <c r="AF55" s="88"/>
      <c r="AG55" s="88"/>
      <c r="AH55" s="88"/>
      <c r="AI55" s="88"/>
      <c r="AJ55" s="88"/>
      <c r="AK55" s="88"/>
      <c r="AL55" s="88"/>
      <c r="AM55" s="88"/>
      <c r="AN55" s="88"/>
      <c r="AO55" s="88"/>
      <c r="AP55" s="88"/>
      <c r="AQ55" s="88"/>
      <c r="AR55" s="88"/>
      <c r="AS55" s="88"/>
      <c r="AT55" s="88"/>
      <c r="AU55" s="88"/>
      <c r="AV55" s="88"/>
      <c r="AW55" s="88"/>
      <c r="AX55" s="88"/>
      <c r="AY55" s="88"/>
      <c r="AZ55" s="88"/>
      <c r="BA55" s="88"/>
      <c r="BB55" s="88"/>
      <c r="BC55" s="88"/>
      <c r="BD55" s="88"/>
      <c r="BE55" s="88"/>
      <c r="BF55" s="88"/>
      <c r="BG55" s="88"/>
      <c r="BH55" s="88"/>
      <c r="BI55" s="88"/>
      <c r="BJ55" s="88"/>
      <c r="BK55" s="88"/>
      <c r="BL55" s="88"/>
      <c r="BM55" s="88"/>
      <c r="BN55" s="88"/>
      <c r="BO55" s="88"/>
      <c r="BP55" s="88"/>
      <c r="BQ55" s="88"/>
      <c r="BR55" s="88"/>
      <c r="BS55" s="88"/>
      <c r="BT55" s="88"/>
      <c r="BU55" s="88"/>
    </row>
    <row r="56" spans="1:73" s="89" customFormat="1" ht="63" x14ac:dyDescent="0.25">
      <c r="A56" s="158" t="s">
        <v>914</v>
      </c>
      <c r="B56" s="159" t="s">
        <v>729</v>
      </c>
      <c r="C56" s="159" t="s">
        <v>1114</v>
      </c>
      <c r="D56" s="158" t="s">
        <v>785</v>
      </c>
      <c r="E56" s="158" t="s">
        <v>1097</v>
      </c>
      <c r="F56" s="160">
        <v>13834742</v>
      </c>
      <c r="G56" s="161">
        <v>11317783.92</v>
      </c>
      <c r="H56" s="160">
        <v>923430.19000000006</v>
      </c>
      <c r="I56" s="160">
        <v>895875.73</v>
      </c>
      <c r="J56" s="160">
        <v>880421.61</v>
      </c>
      <c r="K56" s="160">
        <v>863575.68</v>
      </c>
      <c r="L56" s="160">
        <v>847447.73</v>
      </c>
      <c r="M56" s="160">
        <v>831341.87999999989</v>
      </c>
      <c r="N56" s="160">
        <v>815788.4</v>
      </c>
      <c r="O56" s="160">
        <v>8060901.0299999975</v>
      </c>
      <c r="P56" s="161">
        <f t="shared" si="0"/>
        <v>14118782.249999996</v>
      </c>
      <c r="Q56" s="88"/>
      <c r="R56" s="88"/>
      <c r="S56" s="88"/>
      <c r="T56" s="88"/>
      <c r="U56" s="88"/>
      <c r="V56" s="88"/>
      <c r="W56" s="88"/>
      <c r="X56" s="88"/>
      <c r="Y56" s="88"/>
      <c r="Z56" s="88"/>
      <c r="AA56" s="88"/>
      <c r="AB56" s="88"/>
      <c r="AC56" s="88"/>
      <c r="AD56" s="88"/>
      <c r="AE56" s="88"/>
      <c r="AF56" s="88"/>
      <c r="AG56" s="88"/>
      <c r="AH56" s="88"/>
      <c r="AI56" s="88"/>
      <c r="AJ56" s="88"/>
      <c r="AK56" s="88"/>
      <c r="AL56" s="88"/>
      <c r="AM56" s="88"/>
      <c r="AN56" s="88"/>
      <c r="AO56" s="88"/>
      <c r="AP56" s="88"/>
      <c r="AQ56" s="88"/>
      <c r="AR56" s="88"/>
      <c r="AS56" s="88"/>
      <c r="AT56" s="88"/>
      <c r="AU56" s="88"/>
      <c r="AV56" s="88"/>
      <c r="AW56" s="88"/>
      <c r="AX56" s="88"/>
      <c r="AY56" s="88"/>
      <c r="AZ56" s="88"/>
      <c r="BA56" s="88"/>
      <c r="BB56" s="88"/>
      <c r="BC56" s="88"/>
      <c r="BD56" s="88"/>
      <c r="BE56" s="88"/>
      <c r="BF56" s="88"/>
      <c r="BG56" s="88"/>
      <c r="BH56" s="88"/>
      <c r="BI56" s="88"/>
      <c r="BJ56" s="88"/>
      <c r="BK56" s="88"/>
      <c r="BL56" s="88"/>
      <c r="BM56" s="88"/>
      <c r="BN56" s="88"/>
      <c r="BO56" s="88"/>
      <c r="BP56" s="88"/>
      <c r="BQ56" s="88"/>
      <c r="BR56" s="88"/>
      <c r="BS56" s="88"/>
      <c r="BT56" s="88"/>
      <c r="BU56" s="88"/>
    </row>
    <row r="57" spans="1:73" s="89" customFormat="1" ht="63" x14ac:dyDescent="0.25">
      <c r="A57" s="158" t="s">
        <v>784</v>
      </c>
      <c r="B57" s="167" t="s">
        <v>729</v>
      </c>
      <c r="C57" s="167" t="s">
        <v>1134</v>
      </c>
      <c r="D57" s="168" t="s">
        <v>889</v>
      </c>
      <c r="E57" s="168" t="s">
        <v>905</v>
      </c>
      <c r="F57" s="164">
        <v>753370</v>
      </c>
      <c r="G57" s="169">
        <v>342144.14</v>
      </c>
      <c r="H57" s="164">
        <v>27184.92</v>
      </c>
      <c r="I57" s="164">
        <v>26838.730000000003</v>
      </c>
      <c r="J57" s="164">
        <v>26378.17</v>
      </c>
      <c r="K57" s="164">
        <v>25875.39</v>
      </c>
      <c r="L57" s="164">
        <v>25394.39</v>
      </c>
      <c r="M57" s="164">
        <v>24914.04</v>
      </c>
      <c r="N57" s="164">
        <v>24450.489999999998</v>
      </c>
      <c r="O57" s="164">
        <v>246398.59</v>
      </c>
      <c r="P57" s="169">
        <f t="shared" si="0"/>
        <v>427434.72</v>
      </c>
      <c r="Q57" s="88"/>
      <c r="R57" s="88"/>
      <c r="S57" s="88"/>
      <c r="T57" s="88"/>
      <c r="U57" s="88"/>
      <c r="V57" s="88"/>
      <c r="W57" s="88"/>
      <c r="X57" s="88"/>
      <c r="Y57" s="88"/>
      <c r="Z57" s="88"/>
      <c r="AA57" s="88"/>
      <c r="AB57" s="88"/>
      <c r="AC57" s="88"/>
      <c r="AD57" s="88"/>
      <c r="AE57" s="88"/>
      <c r="AF57" s="88"/>
      <c r="AG57" s="88"/>
      <c r="AH57" s="88"/>
      <c r="AI57" s="88"/>
      <c r="AJ57" s="88"/>
      <c r="AK57" s="88"/>
      <c r="AL57" s="88"/>
      <c r="AM57" s="88"/>
      <c r="AN57" s="88"/>
      <c r="AO57" s="88"/>
      <c r="AP57" s="88"/>
      <c r="AQ57" s="88"/>
      <c r="AR57" s="88"/>
      <c r="AS57" s="88"/>
      <c r="AT57" s="88"/>
      <c r="AU57" s="88"/>
      <c r="AV57" s="88"/>
      <c r="AW57" s="88"/>
      <c r="AX57" s="88"/>
      <c r="AY57" s="88"/>
      <c r="AZ57" s="88"/>
      <c r="BA57" s="88"/>
      <c r="BB57" s="88"/>
      <c r="BC57" s="88"/>
      <c r="BD57" s="88"/>
      <c r="BE57" s="88"/>
      <c r="BF57" s="88"/>
      <c r="BG57" s="88"/>
      <c r="BH57" s="88"/>
      <c r="BI57" s="88"/>
      <c r="BJ57" s="88"/>
      <c r="BK57" s="88"/>
      <c r="BL57" s="88"/>
      <c r="BM57" s="88"/>
      <c r="BN57" s="88"/>
      <c r="BO57" s="88"/>
      <c r="BP57" s="88"/>
      <c r="BQ57" s="88"/>
      <c r="BR57" s="88"/>
      <c r="BS57" s="88"/>
      <c r="BT57" s="88"/>
      <c r="BU57" s="88"/>
    </row>
    <row r="58" spans="1:73" s="89" customFormat="1" ht="78.75" x14ac:dyDescent="0.25">
      <c r="A58" s="158" t="s">
        <v>904</v>
      </c>
      <c r="B58" s="167" t="s">
        <v>729</v>
      </c>
      <c r="C58" s="167" t="s">
        <v>896</v>
      </c>
      <c r="D58" s="168" t="s">
        <v>889</v>
      </c>
      <c r="E58" s="168" t="s">
        <v>890</v>
      </c>
      <c r="F58" s="164">
        <v>1159942</v>
      </c>
      <c r="G58" s="169">
        <v>706736.45</v>
      </c>
      <c r="H58" s="164">
        <v>100918.32</v>
      </c>
      <c r="I58" s="164">
        <v>99031.959999999992</v>
      </c>
      <c r="J58" s="164">
        <v>96902.159999999989</v>
      </c>
      <c r="K58" s="164">
        <v>94701.3</v>
      </c>
      <c r="L58" s="164">
        <v>92538.930000000008</v>
      </c>
      <c r="M58" s="164">
        <v>90379.510000000009</v>
      </c>
      <c r="N58" s="164">
        <v>88236.400000000009</v>
      </c>
      <c r="O58" s="164">
        <v>128273.40000000001</v>
      </c>
      <c r="P58" s="169">
        <f t="shared" si="0"/>
        <v>790981.98</v>
      </c>
      <c r="Q58" s="88"/>
      <c r="R58" s="88"/>
      <c r="S58" s="88"/>
      <c r="T58" s="88"/>
      <c r="U58" s="88"/>
      <c r="V58" s="88"/>
      <c r="W58" s="88"/>
      <c r="X58" s="88"/>
      <c r="Y58" s="88"/>
      <c r="Z58" s="88"/>
      <c r="AA58" s="88"/>
      <c r="AB58" s="88"/>
      <c r="AC58" s="88"/>
      <c r="AD58" s="88"/>
      <c r="AE58" s="88"/>
      <c r="AF58" s="88"/>
      <c r="AG58" s="88"/>
      <c r="AH58" s="88"/>
      <c r="AI58" s="88"/>
      <c r="AJ58" s="88"/>
      <c r="AK58" s="88"/>
      <c r="AL58" s="88"/>
      <c r="AM58" s="88"/>
      <c r="AN58" s="88"/>
      <c r="AO58" s="88"/>
      <c r="AP58" s="88"/>
      <c r="AQ58" s="88"/>
      <c r="AR58" s="88"/>
      <c r="AS58" s="88"/>
      <c r="AT58" s="88"/>
      <c r="AU58" s="88"/>
      <c r="AV58" s="88"/>
      <c r="AW58" s="88"/>
      <c r="AX58" s="88"/>
      <c r="AY58" s="88"/>
      <c r="AZ58" s="88"/>
      <c r="BA58" s="88"/>
      <c r="BB58" s="88"/>
      <c r="BC58" s="88"/>
      <c r="BD58" s="88"/>
      <c r="BE58" s="88"/>
      <c r="BF58" s="88"/>
      <c r="BG58" s="88"/>
      <c r="BH58" s="88"/>
      <c r="BI58" s="88"/>
      <c r="BJ58" s="88"/>
      <c r="BK58" s="88"/>
      <c r="BL58" s="88"/>
      <c r="BM58" s="88"/>
      <c r="BN58" s="88"/>
      <c r="BO58" s="88"/>
      <c r="BP58" s="88"/>
      <c r="BQ58" s="88"/>
      <c r="BR58" s="88"/>
      <c r="BS58" s="88"/>
      <c r="BT58" s="88"/>
      <c r="BU58" s="88"/>
    </row>
    <row r="59" spans="1:73" s="89" customFormat="1" ht="31.5" x14ac:dyDescent="0.25">
      <c r="A59" s="158" t="s">
        <v>895</v>
      </c>
      <c r="B59" s="167" t="s">
        <v>729</v>
      </c>
      <c r="C59" s="167" t="s">
        <v>888</v>
      </c>
      <c r="D59" s="168" t="s">
        <v>889</v>
      </c>
      <c r="E59" s="168" t="s">
        <v>890</v>
      </c>
      <c r="F59" s="164">
        <v>729740</v>
      </c>
      <c r="G59" s="169">
        <v>441615.04</v>
      </c>
      <c r="H59" s="164">
        <v>63060.07</v>
      </c>
      <c r="I59" s="164">
        <v>61881.36</v>
      </c>
      <c r="J59" s="164">
        <v>60550.52</v>
      </c>
      <c r="K59" s="164">
        <v>59175.26</v>
      </c>
      <c r="L59" s="164">
        <v>57824.1</v>
      </c>
      <c r="M59" s="164">
        <v>56474.759999999995</v>
      </c>
      <c r="N59" s="164">
        <v>55135.62</v>
      </c>
      <c r="O59" s="164">
        <v>80155.750000000015</v>
      </c>
      <c r="P59" s="169">
        <f t="shared" si="0"/>
        <v>494257.44</v>
      </c>
      <c r="Q59" s="88"/>
      <c r="R59" s="88"/>
      <c r="S59" s="88"/>
      <c r="T59" s="88"/>
      <c r="U59" s="88"/>
      <c r="V59" s="88"/>
      <c r="W59" s="88"/>
      <c r="X59" s="88"/>
      <c r="Y59" s="88"/>
      <c r="Z59" s="88"/>
      <c r="AA59" s="88"/>
      <c r="AB59" s="88"/>
      <c r="AC59" s="88"/>
      <c r="AD59" s="88"/>
      <c r="AE59" s="88"/>
      <c r="AF59" s="88"/>
      <c r="AG59" s="88"/>
      <c r="AH59" s="88"/>
      <c r="AI59" s="88"/>
      <c r="AJ59" s="88"/>
      <c r="AK59" s="88"/>
      <c r="AL59" s="88"/>
      <c r="AM59" s="88"/>
      <c r="AN59" s="88"/>
      <c r="AO59" s="88"/>
      <c r="AP59" s="88"/>
      <c r="AQ59" s="88"/>
      <c r="AR59" s="88"/>
      <c r="AS59" s="88"/>
      <c r="AT59" s="88"/>
      <c r="AU59" s="88"/>
      <c r="AV59" s="88"/>
      <c r="AW59" s="88"/>
      <c r="AX59" s="88"/>
      <c r="AY59" s="88"/>
      <c r="AZ59" s="88"/>
      <c r="BA59" s="88"/>
      <c r="BB59" s="88"/>
      <c r="BC59" s="88"/>
      <c r="BD59" s="88"/>
      <c r="BE59" s="88"/>
      <c r="BF59" s="88"/>
      <c r="BG59" s="88"/>
      <c r="BH59" s="88"/>
      <c r="BI59" s="88"/>
      <c r="BJ59" s="88"/>
      <c r="BK59" s="88"/>
      <c r="BL59" s="88"/>
      <c r="BM59" s="88"/>
      <c r="BN59" s="88"/>
      <c r="BO59" s="88"/>
      <c r="BP59" s="88"/>
      <c r="BQ59" s="88"/>
      <c r="BR59" s="88"/>
      <c r="BS59" s="88"/>
      <c r="BT59" s="88"/>
      <c r="BU59" s="88"/>
    </row>
    <row r="60" spans="1:73" s="89" customFormat="1" x14ac:dyDescent="0.25">
      <c r="A60" s="158" t="s">
        <v>887</v>
      </c>
      <c r="B60" s="159" t="s">
        <v>729</v>
      </c>
      <c r="C60" s="159" t="s">
        <v>744</v>
      </c>
      <c r="D60" s="158" t="s">
        <v>745</v>
      </c>
      <c r="E60" s="158" t="s">
        <v>746</v>
      </c>
      <c r="F60" s="160">
        <v>3783184</v>
      </c>
      <c r="G60" s="161">
        <v>2384293.9900000002</v>
      </c>
      <c r="H60" s="160">
        <v>285658.82</v>
      </c>
      <c r="I60" s="160">
        <v>272303.7</v>
      </c>
      <c r="J60" s="160">
        <v>251221.67</v>
      </c>
      <c r="K60" s="160">
        <v>241881.55</v>
      </c>
      <c r="L60" s="160">
        <v>232915.04</v>
      </c>
      <c r="M60" s="160">
        <v>227882.46000000002</v>
      </c>
      <c r="N60" s="160">
        <v>222941.21000000002</v>
      </c>
      <c r="O60" s="160">
        <v>1034496.12</v>
      </c>
      <c r="P60" s="161">
        <f t="shared" si="0"/>
        <v>2769300.57</v>
      </c>
      <c r="Q60" s="88"/>
      <c r="R60" s="88"/>
      <c r="S60" s="88"/>
      <c r="T60" s="88"/>
      <c r="U60" s="88"/>
      <c r="V60" s="88"/>
      <c r="W60" s="88"/>
      <c r="X60" s="88"/>
      <c r="Y60" s="88"/>
      <c r="Z60" s="88"/>
      <c r="AA60" s="88"/>
      <c r="AB60" s="88"/>
      <c r="AC60" s="88"/>
      <c r="AD60" s="88"/>
      <c r="AE60" s="88"/>
      <c r="AF60" s="88"/>
      <c r="AG60" s="88"/>
      <c r="AH60" s="88"/>
      <c r="AI60" s="88"/>
      <c r="AJ60" s="88"/>
      <c r="AK60" s="88"/>
      <c r="AL60" s="88"/>
      <c r="AM60" s="88"/>
      <c r="AN60" s="88"/>
      <c r="AO60" s="88"/>
      <c r="AP60" s="88"/>
      <c r="AQ60" s="88"/>
      <c r="AR60" s="88"/>
      <c r="AS60" s="88"/>
      <c r="AT60" s="88"/>
      <c r="AU60" s="88"/>
      <c r="AV60" s="88"/>
      <c r="AW60" s="88"/>
      <c r="AX60" s="88"/>
      <c r="AY60" s="88"/>
      <c r="AZ60" s="88"/>
      <c r="BA60" s="88"/>
      <c r="BB60" s="88"/>
      <c r="BC60" s="88"/>
      <c r="BD60" s="88"/>
      <c r="BE60" s="88"/>
      <c r="BF60" s="88"/>
      <c r="BG60" s="88"/>
      <c r="BH60" s="88"/>
      <c r="BI60" s="88"/>
      <c r="BJ60" s="88"/>
      <c r="BK60" s="88"/>
      <c r="BL60" s="88"/>
      <c r="BM60" s="88"/>
      <c r="BN60" s="88"/>
      <c r="BO60" s="88"/>
      <c r="BP60" s="88"/>
      <c r="BQ60" s="88"/>
      <c r="BR60" s="88"/>
      <c r="BS60" s="88"/>
      <c r="BT60" s="88"/>
      <c r="BU60" s="88"/>
    </row>
    <row r="61" spans="1:73" s="89" customFormat="1" ht="47.25" x14ac:dyDescent="0.25">
      <c r="A61" s="158" t="s">
        <v>743</v>
      </c>
      <c r="B61" s="159" t="s">
        <v>729</v>
      </c>
      <c r="C61" s="159" t="s">
        <v>791</v>
      </c>
      <c r="D61" s="158" t="s">
        <v>792</v>
      </c>
      <c r="E61" s="158" t="s">
        <v>793</v>
      </c>
      <c r="F61" s="160">
        <v>380259</v>
      </c>
      <c r="G61" s="161">
        <v>249661.21</v>
      </c>
      <c r="H61" s="160">
        <v>34107.71</v>
      </c>
      <c r="I61" s="160">
        <v>33381.910000000003</v>
      </c>
      <c r="J61" s="160">
        <v>32694.38</v>
      </c>
      <c r="K61" s="160">
        <v>31959.019999999997</v>
      </c>
      <c r="L61" s="160">
        <v>31237.51</v>
      </c>
      <c r="M61" s="160">
        <v>30516.980000000003</v>
      </c>
      <c r="N61" s="160">
        <v>29802.9</v>
      </c>
      <c r="O61" s="160">
        <v>57399.45</v>
      </c>
      <c r="P61" s="161">
        <f t="shared" si="0"/>
        <v>281099.86</v>
      </c>
      <c r="Q61" s="88"/>
      <c r="R61" s="88"/>
      <c r="S61" s="88"/>
      <c r="T61" s="88"/>
      <c r="U61" s="88"/>
      <c r="V61" s="88"/>
      <c r="W61" s="88"/>
      <c r="X61" s="88"/>
      <c r="Y61" s="88"/>
      <c r="Z61" s="88"/>
      <c r="AA61" s="88"/>
      <c r="AB61" s="88"/>
      <c r="AC61" s="88"/>
      <c r="AD61" s="88"/>
      <c r="AE61" s="88"/>
      <c r="AF61" s="88"/>
      <c r="AG61" s="88"/>
      <c r="AH61" s="88"/>
      <c r="AI61" s="88"/>
      <c r="AJ61" s="88"/>
      <c r="AK61" s="88"/>
      <c r="AL61" s="88"/>
      <c r="AM61" s="88"/>
      <c r="AN61" s="88"/>
      <c r="AO61" s="88"/>
      <c r="AP61" s="88"/>
      <c r="AQ61" s="88"/>
      <c r="AR61" s="88"/>
      <c r="AS61" s="88"/>
      <c r="AT61" s="88"/>
      <c r="AU61" s="88"/>
      <c r="AV61" s="88"/>
      <c r="AW61" s="88"/>
      <c r="AX61" s="88"/>
      <c r="AY61" s="88"/>
      <c r="AZ61" s="88"/>
      <c r="BA61" s="88"/>
      <c r="BB61" s="88"/>
      <c r="BC61" s="88"/>
      <c r="BD61" s="88"/>
      <c r="BE61" s="88"/>
      <c r="BF61" s="88"/>
      <c r="BG61" s="88"/>
      <c r="BH61" s="88"/>
      <c r="BI61" s="88"/>
      <c r="BJ61" s="88"/>
      <c r="BK61" s="88"/>
      <c r="BL61" s="88"/>
      <c r="BM61" s="88"/>
      <c r="BN61" s="88"/>
      <c r="BO61" s="88"/>
      <c r="BP61" s="88"/>
      <c r="BQ61" s="88"/>
      <c r="BR61" s="88"/>
      <c r="BS61" s="88"/>
      <c r="BT61" s="88"/>
      <c r="BU61" s="88"/>
    </row>
    <row r="62" spans="1:73" s="89" customFormat="1" ht="31.5" x14ac:dyDescent="0.25">
      <c r="A62" s="158" t="s">
        <v>790</v>
      </c>
      <c r="B62" s="159" t="s">
        <v>729</v>
      </c>
      <c r="C62" s="159" t="s">
        <v>795</v>
      </c>
      <c r="D62" s="158" t="s">
        <v>796</v>
      </c>
      <c r="E62" s="158" t="s">
        <v>797</v>
      </c>
      <c r="F62" s="160">
        <v>2075170</v>
      </c>
      <c r="G62" s="161">
        <v>1627934.36</v>
      </c>
      <c r="H62" s="160">
        <v>127396.82</v>
      </c>
      <c r="I62" s="160">
        <v>125207.95</v>
      </c>
      <c r="J62" s="160">
        <v>123318.09</v>
      </c>
      <c r="K62" s="160">
        <v>120985.98999999999</v>
      </c>
      <c r="L62" s="160">
        <v>118757.66</v>
      </c>
      <c r="M62" s="160">
        <v>116532.43</v>
      </c>
      <c r="N62" s="160">
        <v>114388.02</v>
      </c>
      <c r="O62" s="160">
        <v>1197944.7</v>
      </c>
      <c r="P62" s="161">
        <f t="shared" si="0"/>
        <v>2044531.66</v>
      </c>
      <c r="Q62" s="88"/>
      <c r="R62" s="88"/>
      <c r="S62" s="88"/>
      <c r="T62" s="88"/>
      <c r="U62" s="88"/>
      <c r="V62" s="88"/>
      <c r="W62" s="88"/>
      <c r="X62" s="88"/>
      <c r="Y62" s="88"/>
      <c r="Z62" s="88"/>
      <c r="AA62" s="88"/>
      <c r="AB62" s="88"/>
      <c r="AC62" s="88"/>
      <c r="AD62" s="88"/>
      <c r="AE62" s="88"/>
      <c r="AF62" s="88"/>
      <c r="AG62" s="88"/>
      <c r="AH62" s="88"/>
      <c r="AI62" s="88"/>
      <c r="AJ62" s="88"/>
      <c r="AK62" s="88"/>
      <c r="AL62" s="88"/>
      <c r="AM62" s="88"/>
      <c r="AN62" s="88"/>
      <c r="AO62" s="88"/>
      <c r="AP62" s="88"/>
      <c r="AQ62" s="88"/>
      <c r="AR62" s="88"/>
      <c r="AS62" s="88"/>
      <c r="AT62" s="88"/>
      <c r="AU62" s="88"/>
      <c r="AV62" s="88"/>
      <c r="AW62" s="88"/>
      <c r="AX62" s="88"/>
      <c r="AY62" s="88"/>
      <c r="AZ62" s="88"/>
      <c r="BA62" s="88"/>
      <c r="BB62" s="88"/>
      <c r="BC62" s="88"/>
      <c r="BD62" s="88"/>
      <c r="BE62" s="88"/>
      <c r="BF62" s="88"/>
      <c r="BG62" s="88"/>
      <c r="BH62" s="88"/>
      <c r="BI62" s="88"/>
      <c r="BJ62" s="88"/>
      <c r="BK62" s="88"/>
      <c r="BL62" s="88"/>
      <c r="BM62" s="88"/>
      <c r="BN62" s="88"/>
      <c r="BO62" s="88"/>
      <c r="BP62" s="88"/>
      <c r="BQ62" s="88"/>
      <c r="BR62" s="88"/>
      <c r="BS62" s="88"/>
      <c r="BT62" s="88"/>
      <c r="BU62" s="88"/>
    </row>
    <row r="63" spans="1:73" s="89" customFormat="1" ht="47.25" x14ac:dyDescent="0.25">
      <c r="A63" s="158" t="s">
        <v>794</v>
      </c>
      <c r="B63" s="167" t="s">
        <v>729</v>
      </c>
      <c r="C63" s="167" t="s">
        <v>917</v>
      </c>
      <c r="D63" s="168" t="s">
        <v>918</v>
      </c>
      <c r="E63" s="168" t="s">
        <v>919</v>
      </c>
      <c r="F63" s="164">
        <v>302670</v>
      </c>
      <c r="G63" s="169">
        <v>26270</v>
      </c>
      <c r="H63" s="164">
        <v>3634.54</v>
      </c>
      <c r="I63" s="164">
        <v>3533.05</v>
      </c>
      <c r="J63" s="164">
        <v>3448.9</v>
      </c>
      <c r="K63" s="164">
        <v>3361.62</v>
      </c>
      <c r="L63" s="164">
        <v>3276</v>
      </c>
      <c r="M63" s="164">
        <v>3190.5099999999998</v>
      </c>
      <c r="N63" s="164">
        <v>3105.84</v>
      </c>
      <c r="O63" s="164">
        <v>6677.4699999999993</v>
      </c>
      <c r="P63" s="169">
        <f t="shared" si="0"/>
        <v>30227.93</v>
      </c>
      <c r="Q63" s="88"/>
      <c r="R63" s="88"/>
      <c r="S63" s="88"/>
      <c r="T63" s="88"/>
      <c r="U63" s="88"/>
      <c r="V63" s="88"/>
      <c r="W63" s="88"/>
      <c r="X63" s="88"/>
      <c r="Y63" s="88"/>
      <c r="Z63" s="88"/>
      <c r="AA63" s="88"/>
      <c r="AB63" s="88"/>
      <c r="AC63" s="88"/>
      <c r="AD63" s="88"/>
      <c r="AE63" s="88"/>
      <c r="AF63" s="88"/>
      <c r="AG63" s="88"/>
      <c r="AH63" s="88"/>
      <c r="AI63" s="88"/>
      <c r="AJ63" s="88"/>
      <c r="AK63" s="88"/>
      <c r="AL63" s="88"/>
      <c r="AM63" s="88"/>
      <c r="AN63" s="88"/>
      <c r="AO63" s="88"/>
      <c r="AP63" s="88"/>
      <c r="AQ63" s="88"/>
      <c r="AR63" s="88"/>
      <c r="AS63" s="88"/>
      <c r="AT63" s="88"/>
      <c r="AU63" s="88"/>
      <c r="AV63" s="88"/>
      <c r="AW63" s="88"/>
      <c r="AX63" s="88"/>
      <c r="AY63" s="88"/>
      <c r="AZ63" s="88"/>
      <c r="BA63" s="88"/>
      <c r="BB63" s="88"/>
      <c r="BC63" s="88"/>
      <c r="BD63" s="88"/>
      <c r="BE63" s="88"/>
      <c r="BF63" s="88"/>
      <c r="BG63" s="88"/>
      <c r="BH63" s="88"/>
      <c r="BI63" s="88"/>
      <c r="BJ63" s="88"/>
      <c r="BK63" s="88"/>
      <c r="BL63" s="88"/>
      <c r="BM63" s="88"/>
      <c r="BN63" s="88"/>
      <c r="BO63" s="88"/>
      <c r="BP63" s="88"/>
      <c r="BQ63" s="88"/>
      <c r="BR63" s="88"/>
      <c r="BS63" s="88"/>
      <c r="BT63" s="88"/>
      <c r="BU63" s="88"/>
    </row>
    <row r="64" spans="1:73" s="89" customFormat="1" ht="47.25" x14ac:dyDescent="0.25">
      <c r="A64" s="158" t="s">
        <v>916</v>
      </c>
      <c r="B64" s="167" t="s">
        <v>729</v>
      </c>
      <c r="C64" s="167" t="s">
        <v>921</v>
      </c>
      <c r="D64" s="168" t="s">
        <v>918</v>
      </c>
      <c r="E64" s="168" t="s">
        <v>919</v>
      </c>
      <c r="F64" s="164">
        <v>489990</v>
      </c>
      <c r="G64" s="169">
        <v>43919</v>
      </c>
      <c r="H64" s="164">
        <v>6076.33</v>
      </c>
      <c r="I64" s="164">
        <v>5906.66</v>
      </c>
      <c r="J64" s="164">
        <v>5766</v>
      </c>
      <c r="K64" s="164">
        <v>5620.03</v>
      </c>
      <c r="L64" s="164">
        <v>5476.93</v>
      </c>
      <c r="M64" s="164">
        <v>5333.99</v>
      </c>
      <c r="N64" s="164">
        <v>5192.43</v>
      </c>
      <c r="O64" s="164">
        <v>11163.640000000001</v>
      </c>
      <c r="P64" s="169">
        <f t="shared" si="0"/>
        <v>50536.009999999995</v>
      </c>
      <c r="Q64" s="88"/>
      <c r="R64" s="88"/>
      <c r="S64" s="88"/>
      <c r="T64" s="88"/>
      <c r="U64" s="88"/>
      <c r="V64" s="88"/>
      <c r="W64" s="88"/>
      <c r="X64" s="88"/>
      <c r="Y64" s="88"/>
      <c r="Z64" s="88"/>
      <c r="AA64" s="88"/>
      <c r="AB64" s="88"/>
      <c r="AC64" s="88"/>
      <c r="AD64" s="88"/>
      <c r="AE64" s="88"/>
      <c r="AF64" s="88"/>
      <c r="AG64" s="88"/>
      <c r="AH64" s="88"/>
      <c r="AI64" s="88"/>
      <c r="AJ64" s="88"/>
      <c r="AK64" s="88"/>
      <c r="AL64" s="88"/>
      <c r="AM64" s="88"/>
      <c r="AN64" s="88"/>
      <c r="AO64" s="88"/>
      <c r="AP64" s="88"/>
      <c r="AQ64" s="88"/>
      <c r="AR64" s="88"/>
      <c r="AS64" s="88"/>
      <c r="AT64" s="88"/>
      <c r="AU64" s="88"/>
      <c r="AV64" s="88"/>
      <c r="AW64" s="88"/>
      <c r="AX64" s="88"/>
      <c r="AY64" s="88"/>
      <c r="AZ64" s="88"/>
      <c r="BA64" s="88"/>
      <c r="BB64" s="88"/>
      <c r="BC64" s="88"/>
      <c r="BD64" s="88"/>
      <c r="BE64" s="88"/>
      <c r="BF64" s="88"/>
      <c r="BG64" s="88"/>
      <c r="BH64" s="88"/>
      <c r="BI64" s="88"/>
      <c r="BJ64" s="88"/>
      <c r="BK64" s="88"/>
      <c r="BL64" s="88"/>
      <c r="BM64" s="88"/>
      <c r="BN64" s="88"/>
      <c r="BO64" s="88"/>
      <c r="BP64" s="88"/>
      <c r="BQ64" s="88"/>
      <c r="BR64" s="88"/>
      <c r="BS64" s="88"/>
      <c r="BT64" s="88"/>
      <c r="BU64" s="88"/>
    </row>
    <row r="65" spans="1:73" s="89" customFormat="1" ht="31.5" x14ac:dyDescent="0.25">
      <c r="A65" s="158" t="s">
        <v>920</v>
      </c>
      <c r="B65" s="159" t="s">
        <v>729</v>
      </c>
      <c r="C65" s="159" t="s">
        <v>730</v>
      </c>
      <c r="D65" s="158" t="s">
        <v>731</v>
      </c>
      <c r="E65" s="158" t="s">
        <v>732</v>
      </c>
      <c r="F65" s="160">
        <v>46789</v>
      </c>
      <c r="G65" s="161">
        <v>27438</v>
      </c>
      <c r="H65" s="160">
        <v>7280.98</v>
      </c>
      <c r="I65" s="160">
        <v>7094.53</v>
      </c>
      <c r="J65" s="160">
        <v>6888.99</v>
      </c>
      <c r="K65" s="160">
        <v>6681.48</v>
      </c>
      <c r="L65" s="160">
        <v>1649.32</v>
      </c>
      <c r="M65" s="160">
        <v>0</v>
      </c>
      <c r="N65" s="160">
        <v>0</v>
      </c>
      <c r="O65" s="160">
        <v>0</v>
      </c>
      <c r="P65" s="161">
        <f t="shared" si="0"/>
        <v>29595.3</v>
      </c>
      <c r="Q65" s="88"/>
      <c r="R65" s="88"/>
      <c r="S65" s="88"/>
      <c r="T65" s="88"/>
      <c r="U65" s="88"/>
      <c r="V65" s="88"/>
      <c r="W65" s="88"/>
      <c r="X65" s="88"/>
      <c r="Y65" s="88"/>
      <c r="Z65" s="88"/>
      <c r="AA65" s="88"/>
      <c r="AB65" s="88"/>
      <c r="AC65" s="88"/>
      <c r="AD65" s="88"/>
      <c r="AE65" s="88"/>
      <c r="AF65" s="88"/>
      <c r="AG65" s="88"/>
      <c r="AH65" s="88"/>
      <c r="AI65" s="88"/>
      <c r="AJ65" s="88"/>
      <c r="AK65" s="88"/>
      <c r="AL65" s="88"/>
      <c r="AM65" s="88"/>
      <c r="AN65" s="88"/>
      <c r="AO65" s="88"/>
      <c r="AP65" s="88"/>
      <c r="AQ65" s="88"/>
      <c r="AR65" s="88"/>
      <c r="AS65" s="88"/>
      <c r="AT65" s="88"/>
      <c r="AU65" s="88"/>
      <c r="AV65" s="88"/>
      <c r="AW65" s="88"/>
      <c r="AX65" s="88"/>
      <c r="AY65" s="88"/>
      <c r="AZ65" s="88"/>
      <c r="BA65" s="88"/>
      <c r="BB65" s="88"/>
      <c r="BC65" s="88"/>
      <c r="BD65" s="88"/>
      <c r="BE65" s="88"/>
      <c r="BF65" s="88"/>
      <c r="BG65" s="88"/>
      <c r="BH65" s="88"/>
      <c r="BI65" s="88"/>
      <c r="BJ65" s="88"/>
      <c r="BK65" s="88"/>
      <c r="BL65" s="88"/>
      <c r="BM65" s="88"/>
      <c r="BN65" s="88"/>
      <c r="BO65" s="88"/>
      <c r="BP65" s="88"/>
      <c r="BQ65" s="88"/>
      <c r="BR65" s="88"/>
      <c r="BS65" s="88"/>
      <c r="BT65" s="88"/>
      <c r="BU65" s="88"/>
    </row>
    <row r="66" spans="1:73" s="89" customFormat="1" ht="31.5" x14ac:dyDescent="0.25">
      <c r="A66" s="158" t="s">
        <v>728</v>
      </c>
      <c r="B66" s="159" t="s">
        <v>729</v>
      </c>
      <c r="C66" s="159" t="s">
        <v>1115</v>
      </c>
      <c r="D66" s="158" t="s">
        <v>781</v>
      </c>
      <c r="E66" s="158" t="s">
        <v>782</v>
      </c>
      <c r="F66" s="160">
        <v>657700</v>
      </c>
      <c r="G66" s="161">
        <v>526685.25</v>
      </c>
      <c r="H66" s="160">
        <v>68808.570000000007</v>
      </c>
      <c r="I66" s="160">
        <v>67898.87000000001</v>
      </c>
      <c r="J66" s="160">
        <v>66314.110000000015</v>
      </c>
      <c r="K66" s="160">
        <v>64665.189999999995</v>
      </c>
      <c r="L66" s="160">
        <v>63050.57</v>
      </c>
      <c r="M66" s="160">
        <v>61438.16</v>
      </c>
      <c r="N66" s="160">
        <v>59843.439999999995</v>
      </c>
      <c r="O66" s="160">
        <v>156194.01</v>
      </c>
      <c r="P66" s="161">
        <f t="shared" si="0"/>
        <v>608212.91999999993</v>
      </c>
      <c r="Q66" s="88"/>
      <c r="R66" s="88"/>
      <c r="S66" s="88"/>
      <c r="T66" s="88"/>
      <c r="U66" s="88"/>
      <c r="V66" s="88"/>
      <c r="W66" s="88"/>
      <c r="X66" s="88"/>
      <c r="Y66" s="88"/>
      <c r="Z66" s="88"/>
      <c r="AA66" s="88"/>
      <c r="AB66" s="88"/>
      <c r="AC66" s="88"/>
      <c r="AD66" s="88"/>
      <c r="AE66" s="88"/>
      <c r="AF66" s="88"/>
      <c r="AG66" s="88"/>
      <c r="AH66" s="88"/>
      <c r="AI66" s="88"/>
      <c r="AJ66" s="88"/>
      <c r="AK66" s="88"/>
      <c r="AL66" s="88"/>
      <c r="AM66" s="88"/>
      <c r="AN66" s="88"/>
      <c r="AO66" s="88"/>
      <c r="AP66" s="88"/>
      <c r="AQ66" s="88"/>
      <c r="AR66" s="88"/>
      <c r="AS66" s="88"/>
      <c r="AT66" s="88"/>
      <c r="AU66" s="88"/>
      <c r="AV66" s="88"/>
      <c r="AW66" s="88"/>
      <c r="AX66" s="88"/>
      <c r="AY66" s="88"/>
      <c r="AZ66" s="88"/>
      <c r="BA66" s="88"/>
      <c r="BB66" s="88"/>
      <c r="BC66" s="88"/>
      <c r="BD66" s="88"/>
      <c r="BE66" s="88"/>
      <c r="BF66" s="88"/>
      <c r="BG66" s="88"/>
      <c r="BH66" s="88"/>
      <c r="BI66" s="88"/>
      <c r="BJ66" s="88"/>
      <c r="BK66" s="88"/>
      <c r="BL66" s="88"/>
      <c r="BM66" s="88"/>
      <c r="BN66" s="88"/>
      <c r="BO66" s="88"/>
      <c r="BP66" s="88"/>
      <c r="BQ66" s="88"/>
      <c r="BR66" s="88"/>
      <c r="BS66" s="88"/>
      <c r="BT66" s="88"/>
      <c r="BU66" s="88"/>
    </row>
    <row r="67" spans="1:73" s="89" customFormat="1" ht="47.25" x14ac:dyDescent="0.25">
      <c r="A67" s="158" t="s">
        <v>783</v>
      </c>
      <c r="B67" s="159" t="s">
        <v>729</v>
      </c>
      <c r="C67" s="159" t="s">
        <v>1116</v>
      </c>
      <c r="D67" s="158" t="s">
        <v>781</v>
      </c>
      <c r="E67" s="158" t="s">
        <v>782</v>
      </c>
      <c r="F67" s="160">
        <v>343744</v>
      </c>
      <c r="G67" s="161">
        <v>254817.84</v>
      </c>
      <c r="H67" s="160">
        <v>33290.93</v>
      </c>
      <c r="I67" s="160">
        <v>32850.78</v>
      </c>
      <c r="J67" s="160">
        <v>32084.05</v>
      </c>
      <c r="K67" s="160">
        <v>31286.27</v>
      </c>
      <c r="L67" s="160">
        <v>30505.09</v>
      </c>
      <c r="M67" s="160">
        <v>29724.97</v>
      </c>
      <c r="N67" s="160">
        <v>28953.4</v>
      </c>
      <c r="O67" s="160">
        <v>75566.209999999992</v>
      </c>
      <c r="P67" s="161">
        <f t="shared" si="0"/>
        <v>294261.69999999995</v>
      </c>
      <c r="Q67" s="88"/>
      <c r="R67" s="88"/>
      <c r="S67" s="88"/>
      <c r="T67" s="88"/>
      <c r="U67" s="88"/>
      <c r="V67" s="88"/>
      <c r="W67" s="88"/>
      <c r="X67" s="88"/>
      <c r="Y67" s="88"/>
      <c r="Z67" s="88"/>
      <c r="AA67" s="88"/>
      <c r="AB67" s="88"/>
      <c r="AC67" s="88"/>
      <c r="AD67" s="88"/>
      <c r="AE67" s="88"/>
      <c r="AF67" s="88"/>
      <c r="AG67" s="88"/>
      <c r="AH67" s="88"/>
      <c r="AI67" s="88"/>
      <c r="AJ67" s="88"/>
      <c r="AK67" s="88"/>
      <c r="AL67" s="88"/>
      <c r="AM67" s="88"/>
      <c r="AN67" s="88"/>
      <c r="AO67" s="88"/>
      <c r="AP67" s="88"/>
      <c r="AQ67" s="88"/>
      <c r="AR67" s="88"/>
      <c r="AS67" s="88"/>
      <c r="AT67" s="88"/>
      <c r="AU67" s="88"/>
      <c r="AV67" s="88"/>
      <c r="AW67" s="88"/>
      <c r="AX67" s="88"/>
      <c r="AY67" s="88"/>
      <c r="AZ67" s="88"/>
      <c r="BA67" s="88"/>
      <c r="BB67" s="88"/>
      <c r="BC67" s="88"/>
      <c r="BD67" s="88"/>
      <c r="BE67" s="88"/>
      <c r="BF67" s="88"/>
      <c r="BG67" s="88"/>
      <c r="BH67" s="88"/>
      <c r="BI67" s="88"/>
      <c r="BJ67" s="88"/>
      <c r="BK67" s="88"/>
      <c r="BL67" s="88"/>
      <c r="BM67" s="88"/>
      <c r="BN67" s="88"/>
      <c r="BO67" s="88"/>
      <c r="BP67" s="88"/>
      <c r="BQ67" s="88"/>
      <c r="BR67" s="88"/>
      <c r="BS67" s="88"/>
      <c r="BT67" s="88"/>
      <c r="BU67" s="88"/>
    </row>
    <row r="68" spans="1:73" s="89" customFormat="1" ht="47.25" x14ac:dyDescent="0.25">
      <c r="A68" s="158" t="s">
        <v>780</v>
      </c>
      <c r="B68" s="159" t="s">
        <v>729</v>
      </c>
      <c r="C68" s="159" t="s">
        <v>1117</v>
      </c>
      <c r="D68" s="158" t="s">
        <v>799</v>
      </c>
      <c r="E68" s="158" t="s">
        <v>800</v>
      </c>
      <c r="F68" s="164">
        <v>563348</v>
      </c>
      <c r="G68" s="161">
        <v>343124.31</v>
      </c>
      <c r="H68" s="160">
        <v>32861.479999999996</v>
      </c>
      <c r="I68" s="160">
        <v>32404.11</v>
      </c>
      <c r="J68" s="160">
        <v>31725.07</v>
      </c>
      <c r="K68" s="160">
        <v>30996.93</v>
      </c>
      <c r="L68" s="160">
        <v>30294.309999999998</v>
      </c>
      <c r="M68" s="160">
        <v>29592.65</v>
      </c>
      <c r="N68" s="160">
        <v>28909.270000000004</v>
      </c>
      <c r="O68" s="160">
        <v>211581.33999999997</v>
      </c>
      <c r="P68" s="161">
        <f t="shared" si="0"/>
        <v>428365.16</v>
      </c>
      <c r="Q68" s="88"/>
      <c r="R68" s="88"/>
      <c r="S68" s="88"/>
      <c r="T68" s="88"/>
      <c r="U68" s="88"/>
      <c r="V68" s="88"/>
      <c r="W68" s="88"/>
      <c r="X68" s="88"/>
      <c r="Y68" s="88"/>
      <c r="Z68" s="88"/>
      <c r="AA68" s="88"/>
      <c r="AB68" s="88"/>
      <c r="AC68" s="88"/>
      <c r="AD68" s="88"/>
      <c r="AE68" s="88"/>
      <c r="AF68" s="88"/>
      <c r="AG68" s="88"/>
      <c r="AH68" s="88"/>
      <c r="AI68" s="88"/>
      <c r="AJ68" s="88"/>
      <c r="AK68" s="88"/>
      <c r="AL68" s="88"/>
      <c r="AM68" s="88"/>
      <c r="AN68" s="88"/>
      <c r="AO68" s="88"/>
      <c r="AP68" s="88"/>
      <c r="AQ68" s="88"/>
      <c r="AR68" s="88"/>
      <c r="AS68" s="88"/>
      <c r="AT68" s="88"/>
      <c r="AU68" s="88"/>
      <c r="AV68" s="88"/>
      <c r="AW68" s="88"/>
      <c r="AX68" s="88"/>
      <c r="AY68" s="88"/>
      <c r="AZ68" s="88"/>
      <c r="BA68" s="88"/>
      <c r="BB68" s="88"/>
      <c r="BC68" s="88"/>
      <c r="BD68" s="88"/>
      <c r="BE68" s="88"/>
      <c r="BF68" s="88"/>
      <c r="BG68" s="88"/>
      <c r="BH68" s="88"/>
      <c r="BI68" s="88"/>
      <c r="BJ68" s="88"/>
      <c r="BK68" s="88"/>
      <c r="BL68" s="88"/>
      <c r="BM68" s="88"/>
      <c r="BN68" s="88"/>
      <c r="BO68" s="88"/>
      <c r="BP68" s="88"/>
      <c r="BQ68" s="88"/>
      <c r="BR68" s="88"/>
      <c r="BS68" s="88"/>
      <c r="BT68" s="88"/>
      <c r="BU68" s="88"/>
    </row>
    <row r="69" spans="1:73" s="89" customFormat="1" ht="31.5" x14ac:dyDescent="0.25">
      <c r="A69" s="158" t="s">
        <v>798</v>
      </c>
      <c r="B69" s="167" t="s">
        <v>729</v>
      </c>
      <c r="C69" s="167" t="s">
        <v>936</v>
      </c>
      <c r="D69" s="168" t="s">
        <v>937</v>
      </c>
      <c r="E69" s="168" t="s">
        <v>938</v>
      </c>
      <c r="F69" s="164">
        <v>385955</v>
      </c>
      <c r="G69" s="169">
        <v>341312.16</v>
      </c>
      <c r="H69" s="164">
        <v>33132.569999999992</v>
      </c>
      <c r="I69" s="164">
        <v>32491.420000000002</v>
      </c>
      <c r="J69" s="164">
        <v>31826.620000000003</v>
      </c>
      <c r="K69" s="164">
        <v>31114.720000000001</v>
      </c>
      <c r="L69" s="164">
        <v>30426.82</v>
      </c>
      <c r="M69" s="164">
        <v>29739.87</v>
      </c>
      <c r="N69" s="164">
        <v>29069.88</v>
      </c>
      <c r="O69" s="164">
        <v>201873.01</v>
      </c>
      <c r="P69" s="169">
        <f t="shared" si="0"/>
        <v>419674.91000000003</v>
      </c>
      <c r="Q69" s="88"/>
      <c r="R69" s="88"/>
      <c r="S69" s="88"/>
      <c r="T69" s="88"/>
      <c r="U69" s="88"/>
      <c r="V69" s="88"/>
      <c r="W69" s="88"/>
      <c r="X69" s="88"/>
      <c r="Y69" s="88"/>
      <c r="Z69" s="88"/>
      <c r="AA69" s="88"/>
      <c r="AB69" s="88"/>
      <c r="AC69" s="88"/>
      <c r="AD69" s="88"/>
      <c r="AE69" s="88"/>
      <c r="AF69" s="88"/>
      <c r="AG69" s="88"/>
      <c r="AH69" s="88"/>
      <c r="AI69" s="88"/>
      <c r="AJ69" s="88"/>
      <c r="AK69" s="88"/>
      <c r="AL69" s="88"/>
      <c r="AM69" s="88"/>
      <c r="AN69" s="88"/>
      <c r="AO69" s="88"/>
      <c r="AP69" s="88"/>
      <c r="AQ69" s="88"/>
      <c r="AR69" s="88"/>
      <c r="AS69" s="88"/>
      <c r="AT69" s="88"/>
      <c r="AU69" s="88"/>
      <c r="AV69" s="88"/>
      <c r="AW69" s="88"/>
      <c r="AX69" s="88"/>
      <c r="AY69" s="88"/>
      <c r="AZ69" s="88"/>
      <c r="BA69" s="88"/>
      <c r="BB69" s="88"/>
      <c r="BC69" s="88"/>
      <c r="BD69" s="88"/>
      <c r="BE69" s="88"/>
      <c r="BF69" s="88"/>
      <c r="BG69" s="88"/>
      <c r="BH69" s="88"/>
      <c r="BI69" s="88"/>
      <c r="BJ69" s="88"/>
      <c r="BK69" s="88"/>
      <c r="BL69" s="88"/>
      <c r="BM69" s="88"/>
      <c r="BN69" s="88"/>
      <c r="BO69" s="88"/>
      <c r="BP69" s="88"/>
      <c r="BQ69" s="88"/>
      <c r="BR69" s="88"/>
      <c r="BS69" s="88"/>
      <c r="BT69" s="88"/>
      <c r="BU69" s="88"/>
    </row>
    <row r="70" spans="1:73" s="89" customFormat="1" ht="31.5" x14ac:dyDescent="0.25">
      <c r="A70" s="158" t="s">
        <v>935</v>
      </c>
      <c r="B70" s="167" t="s">
        <v>729</v>
      </c>
      <c r="C70" s="167" t="s">
        <v>1135</v>
      </c>
      <c r="D70" s="168" t="s">
        <v>933</v>
      </c>
      <c r="E70" s="168" t="s">
        <v>934</v>
      </c>
      <c r="F70" s="164">
        <v>105000</v>
      </c>
      <c r="G70" s="169">
        <v>91320</v>
      </c>
      <c r="H70" s="164">
        <v>8670.0299999999988</v>
      </c>
      <c r="I70" s="164">
        <v>8468.0299999999988</v>
      </c>
      <c r="J70" s="164">
        <v>8301.9199999999983</v>
      </c>
      <c r="K70" s="164">
        <v>8123.9</v>
      </c>
      <c r="L70" s="164">
        <v>7952.0099999999993</v>
      </c>
      <c r="M70" s="164">
        <v>7780.33</v>
      </c>
      <c r="N70" s="164">
        <v>7613.01</v>
      </c>
      <c r="O70" s="164">
        <v>54687.14</v>
      </c>
      <c r="P70" s="169">
        <f t="shared" si="0"/>
        <v>111596.37</v>
      </c>
      <c r="Q70" s="88"/>
      <c r="R70" s="88"/>
      <c r="S70" s="88"/>
      <c r="T70" s="88"/>
      <c r="U70" s="88"/>
      <c r="V70" s="88"/>
      <c r="W70" s="88"/>
      <c r="X70" s="88"/>
      <c r="Y70" s="88"/>
      <c r="Z70" s="88"/>
      <c r="AA70" s="88"/>
      <c r="AB70" s="88"/>
      <c r="AC70" s="88"/>
      <c r="AD70" s="88"/>
      <c r="AE70" s="88"/>
      <c r="AF70" s="88"/>
      <c r="AG70" s="88"/>
      <c r="AH70" s="88"/>
      <c r="AI70" s="88"/>
      <c r="AJ70" s="88"/>
      <c r="AK70" s="88"/>
      <c r="AL70" s="88"/>
      <c r="AM70" s="88"/>
      <c r="AN70" s="88"/>
      <c r="AO70" s="88"/>
      <c r="AP70" s="88"/>
      <c r="AQ70" s="88"/>
      <c r="AR70" s="88"/>
      <c r="AS70" s="88"/>
      <c r="AT70" s="88"/>
      <c r="AU70" s="88"/>
      <c r="AV70" s="88"/>
      <c r="AW70" s="88"/>
      <c r="AX70" s="88"/>
      <c r="AY70" s="88"/>
      <c r="AZ70" s="88"/>
      <c r="BA70" s="88"/>
      <c r="BB70" s="88"/>
      <c r="BC70" s="88"/>
      <c r="BD70" s="88"/>
      <c r="BE70" s="88"/>
      <c r="BF70" s="88"/>
      <c r="BG70" s="88"/>
      <c r="BH70" s="88"/>
      <c r="BI70" s="88"/>
      <c r="BJ70" s="88"/>
      <c r="BK70" s="88"/>
      <c r="BL70" s="88"/>
      <c r="BM70" s="88"/>
      <c r="BN70" s="88"/>
      <c r="BO70" s="88"/>
      <c r="BP70" s="88"/>
      <c r="BQ70" s="88"/>
      <c r="BR70" s="88"/>
      <c r="BS70" s="88"/>
      <c r="BT70" s="88"/>
      <c r="BU70" s="88"/>
    </row>
    <row r="71" spans="1:73" s="89" customFormat="1" ht="47.25" x14ac:dyDescent="0.25">
      <c r="A71" s="158" t="s">
        <v>932</v>
      </c>
      <c r="B71" s="159" t="s">
        <v>729</v>
      </c>
      <c r="C71" s="159" t="s">
        <v>1118</v>
      </c>
      <c r="D71" s="158" t="s">
        <v>864</v>
      </c>
      <c r="E71" s="158" t="s">
        <v>865</v>
      </c>
      <c r="F71" s="160">
        <v>47611</v>
      </c>
      <c r="G71" s="161">
        <v>26027.08</v>
      </c>
      <c r="H71" s="160">
        <v>5318.9800000000005</v>
      </c>
      <c r="I71" s="160">
        <v>5172.09</v>
      </c>
      <c r="J71" s="160">
        <v>5035.51</v>
      </c>
      <c r="K71" s="160">
        <v>4896.8500000000004</v>
      </c>
      <c r="L71" s="160">
        <v>4759.6000000000004</v>
      </c>
      <c r="M71" s="160">
        <v>3385.7</v>
      </c>
      <c r="N71" s="160">
        <v>0</v>
      </c>
      <c r="O71" s="160">
        <v>0</v>
      </c>
      <c r="P71" s="161">
        <f t="shared" si="0"/>
        <v>28568.73</v>
      </c>
      <c r="Q71" s="88"/>
      <c r="R71" s="88"/>
      <c r="S71" s="88"/>
      <c r="T71" s="88"/>
      <c r="U71" s="88"/>
      <c r="V71" s="88"/>
      <c r="W71" s="88"/>
      <c r="X71" s="88"/>
      <c r="Y71" s="88"/>
      <c r="Z71" s="88"/>
      <c r="AA71" s="88"/>
      <c r="AB71" s="88"/>
      <c r="AC71" s="88"/>
      <c r="AD71" s="88"/>
      <c r="AE71" s="88"/>
      <c r="AF71" s="88"/>
      <c r="AG71" s="88"/>
      <c r="AH71" s="88"/>
      <c r="AI71" s="88"/>
      <c r="AJ71" s="88"/>
      <c r="AK71" s="88"/>
      <c r="AL71" s="88"/>
      <c r="AM71" s="88"/>
      <c r="AN71" s="88"/>
      <c r="AO71" s="88"/>
      <c r="AP71" s="88"/>
      <c r="AQ71" s="88"/>
      <c r="AR71" s="88"/>
      <c r="AS71" s="88"/>
      <c r="AT71" s="88"/>
      <c r="AU71" s="88"/>
      <c r="AV71" s="88"/>
      <c r="AW71" s="88"/>
      <c r="AX71" s="88"/>
      <c r="AY71" s="88"/>
      <c r="AZ71" s="88"/>
      <c r="BA71" s="88"/>
      <c r="BB71" s="88"/>
      <c r="BC71" s="88"/>
      <c r="BD71" s="88"/>
      <c r="BE71" s="88"/>
      <c r="BF71" s="88"/>
      <c r="BG71" s="88"/>
      <c r="BH71" s="88"/>
      <c r="BI71" s="88"/>
      <c r="BJ71" s="88"/>
      <c r="BK71" s="88"/>
      <c r="BL71" s="88"/>
      <c r="BM71" s="88"/>
      <c r="BN71" s="88"/>
      <c r="BO71" s="88"/>
      <c r="BP71" s="88"/>
      <c r="BQ71" s="88"/>
      <c r="BR71" s="88"/>
      <c r="BS71" s="88"/>
      <c r="BT71" s="88"/>
      <c r="BU71" s="88"/>
    </row>
    <row r="72" spans="1:73" s="89" customFormat="1" ht="63" x14ac:dyDescent="0.25">
      <c r="A72" s="158" t="s">
        <v>863</v>
      </c>
      <c r="B72" s="159" t="s">
        <v>729</v>
      </c>
      <c r="C72" s="159" t="s">
        <v>1119</v>
      </c>
      <c r="D72" s="158" t="s">
        <v>864</v>
      </c>
      <c r="E72" s="158" t="s">
        <v>865</v>
      </c>
      <c r="F72" s="160">
        <v>106600</v>
      </c>
      <c r="G72" s="161">
        <v>88880</v>
      </c>
      <c r="H72" s="160">
        <v>7140.53</v>
      </c>
      <c r="I72" s="160">
        <v>6975.04</v>
      </c>
      <c r="J72" s="160">
        <v>6845.62</v>
      </c>
      <c r="K72" s="160">
        <v>6704.77</v>
      </c>
      <c r="L72" s="160">
        <v>6570.55</v>
      </c>
      <c r="M72" s="160">
        <v>6436.5</v>
      </c>
      <c r="N72" s="160">
        <v>6307.71</v>
      </c>
      <c r="O72" s="160">
        <v>69726.040000000023</v>
      </c>
      <c r="P72" s="161">
        <f t="shared" ref="P72:P113" si="1">SUM(H72:O72)</f>
        <v>116706.76000000002</v>
      </c>
      <c r="Q72" s="88"/>
      <c r="R72" s="88"/>
      <c r="S72" s="88"/>
      <c r="T72" s="88"/>
      <c r="U72" s="88"/>
      <c r="V72" s="88"/>
      <c r="W72" s="88"/>
      <c r="X72" s="88"/>
      <c r="Y72" s="88"/>
      <c r="Z72" s="88"/>
      <c r="AA72" s="88"/>
      <c r="AB72" s="88"/>
      <c r="AC72" s="88"/>
      <c r="AD72" s="88"/>
      <c r="AE72" s="88"/>
      <c r="AF72" s="88"/>
      <c r="AG72" s="88"/>
      <c r="AH72" s="88"/>
      <c r="AI72" s="88"/>
      <c r="AJ72" s="88"/>
      <c r="AK72" s="88"/>
      <c r="AL72" s="88"/>
      <c r="AM72" s="88"/>
      <c r="AN72" s="88"/>
      <c r="AO72" s="88"/>
      <c r="AP72" s="88"/>
      <c r="AQ72" s="88"/>
      <c r="AR72" s="88"/>
      <c r="AS72" s="88"/>
      <c r="AT72" s="88"/>
      <c r="AU72" s="88"/>
      <c r="AV72" s="88"/>
      <c r="AW72" s="88"/>
      <c r="AX72" s="88"/>
      <c r="AY72" s="88"/>
      <c r="AZ72" s="88"/>
      <c r="BA72" s="88"/>
      <c r="BB72" s="88"/>
      <c r="BC72" s="88"/>
      <c r="BD72" s="88"/>
      <c r="BE72" s="88"/>
      <c r="BF72" s="88"/>
      <c r="BG72" s="88"/>
      <c r="BH72" s="88"/>
      <c r="BI72" s="88"/>
      <c r="BJ72" s="88"/>
      <c r="BK72" s="88"/>
      <c r="BL72" s="88"/>
      <c r="BM72" s="88"/>
      <c r="BN72" s="88"/>
      <c r="BO72" s="88"/>
      <c r="BP72" s="88"/>
      <c r="BQ72" s="88"/>
      <c r="BR72" s="88"/>
      <c r="BS72" s="88"/>
      <c r="BT72" s="88"/>
      <c r="BU72" s="88"/>
    </row>
    <row r="73" spans="1:73" s="89" customFormat="1" ht="31.5" x14ac:dyDescent="0.25">
      <c r="A73" s="158" t="s">
        <v>866</v>
      </c>
      <c r="B73" s="159" t="s">
        <v>729</v>
      </c>
      <c r="C73" s="159" t="s">
        <v>748</v>
      </c>
      <c r="D73" s="158" t="s">
        <v>749</v>
      </c>
      <c r="E73" s="158" t="s">
        <v>750</v>
      </c>
      <c r="F73" s="160">
        <v>400000</v>
      </c>
      <c r="G73" s="161">
        <v>47060</v>
      </c>
      <c r="H73" s="160">
        <v>47134.02</v>
      </c>
      <c r="I73" s="160">
        <v>0</v>
      </c>
      <c r="J73" s="160">
        <v>0</v>
      </c>
      <c r="K73" s="160">
        <v>0</v>
      </c>
      <c r="L73" s="160">
        <v>0</v>
      </c>
      <c r="M73" s="160">
        <v>0</v>
      </c>
      <c r="N73" s="160">
        <v>0</v>
      </c>
      <c r="O73" s="160">
        <v>0</v>
      </c>
      <c r="P73" s="161">
        <f t="shared" si="1"/>
        <v>47134.02</v>
      </c>
      <c r="Q73" s="88"/>
      <c r="R73" s="88"/>
      <c r="S73" s="88"/>
      <c r="T73" s="88"/>
      <c r="U73" s="88"/>
      <c r="V73" s="88"/>
      <c r="W73" s="88"/>
      <c r="X73" s="88"/>
      <c r="Y73" s="88"/>
      <c r="Z73" s="88"/>
      <c r="AA73" s="88"/>
      <c r="AB73" s="88"/>
      <c r="AC73" s="88"/>
      <c r="AD73" s="88"/>
      <c r="AE73" s="88"/>
      <c r="AF73" s="88"/>
      <c r="AG73" s="88"/>
      <c r="AH73" s="88"/>
      <c r="AI73" s="88"/>
      <c r="AJ73" s="88"/>
      <c r="AK73" s="88"/>
      <c r="AL73" s="88"/>
      <c r="AM73" s="88"/>
      <c r="AN73" s="88"/>
      <c r="AO73" s="88"/>
      <c r="AP73" s="88"/>
      <c r="AQ73" s="88"/>
      <c r="AR73" s="88"/>
      <c r="AS73" s="88"/>
      <c r="AT73" s="88"/>
      <c r="AU73" s="88"/>
      <c r="AV73" s="88"/>
      <c r="AW73" s="88"/>
      <c r="AX73" s="88"/>
      <c r="AY73" s="88"/>
      <c r="AZ73" s="88"/>
      <c r="BA73" s="88"/>
      <c r="BB73" s="88"/>
      <c r="BC73" s="88"/>
      <c r="BD73" s="88"/>
      <c r="BE73" s="88"/>
      <c r="BF73" s="88"/>
      <c r="BG73" s="88"/>
      <c r="BH73" s="88"/>
      <c r="BI73" s="88"/>
      <c r="BJ73" s="88"/>
      <c r="BK73" s="88"/>
      <c r="BL73" s="88"/>
      <c r="BM73" s="88"/>
      <c r="BN73" s="88"/>
      <c r="BO73" s="88"/>
      <c r="BP73" s="88"/>
      <c r="BQ73" s="88"/>
      <c r="BR73" s="88"/>
      <c r="BS73" s="88"/>
      <c r="BT73" s="88"/>
      <c r="BU73" s="88"/>
    </row>
    <row r="74" spans="1:73" s="89" customFormat="1" ht="31.5" x14ac:dyDescent="0.25">
      <c r="A74" s="158" t="s">
        <v>747</v>
      </c>
      <c r="B74" s="159" t="s">
        <v>729</v>
      </c>
      <c r="C74" s="159" t="s">
        <v>1120</v>
      </c>
      <c r="D74" s="158" t="s">
        <v>766</v>
      </c>
      <c r="E74" s="158" t="s">
        <v>767</v>
      </c>
      <c r="F74" s="160">
        <v>782000</v>
      </c>
      <c r="G74" s="161">
        <v>684406.4</v>
      </c>
      <c r="H74" s="160">
        <v>82808.429999999993</v>
      </c>
      <c r="I74" s="160">
        <v>81813.119999999995</v>
      </c>
      <c r="J74" s="160">
        <v>80070</v>
      </c>
      <c r="K74" s="160">
        <v>78248.87</v>
      </c>
      <c r="L74" s="160">
        <v>76469.2</v>
      </c>
      <c r="M74" s="160">
        <v>74691.97</v>
      </c>
      <c r="N74" s="160">
        <v>72937.88</v>
      </c>
      <c r="O74" s="160">
        <v>241248.15</v>
      </c>
      <c r="P74" s="161">
        <f t="shared" si="1"/>
        <v>788287.62</v>
      </c>
      <c r="Q74" s="88"/>
      <c r="R74" s="88"/>
      <c r="S74" s="88"/>
      <c r="T74" s="88"/>
      <c r="U74" s="88"/>
      <c r="V74" s="88"/>
      <c r="W74" s="88"/>
      <c r="X74" s="88"/>
      <c r="Y74" s="88"/>
      <c r="Z74" s="88"/>
      <c r="AA74" s="88"/>
      <c r="AB74" s="88"/>
      <c r="AC74" s="88"/>
      <c r="AD74" s="88"/>
      <c r="AE74" s="88"/>
      <c r="AF74" s="88"/>
      <c r="AG74" s="88"/>
      <c r="AH74" s="88"/>
      <c r="AI74" s="88"/>
      <c r="AJ74" s="88"/>
      <c r="AK74" s="88"/>
      <c r="AL74" s="88"/>
      <c r="AM74" s="88"/>
      <c r="AN74" s="88"/>
      <c r="AO74" s="88"/>
      <c r="AP74" s="88"/>
      <c r="AQ74" s="88"/>
      <c r="AR74" s="88"/>
      <c r="AS74" s="88"/>
      <c r="AT74" s="88"/>
      <c r="AU74" s="88"/>
      <c r="AV74" s="88"/>
      <c r="AW74" s="88"/>
      <c r="AX74" s="88"/>
      <c r="AY74" s="88"/>
      <c r="AZ74" s="88"/>
      <c r="BA74" s="88"/>
      <c r="BB74" s="88"/>
      <c r="BC74" s="88"/>
      <c r="BD74" s="88"/>
      <c r="BE74" s="88"/>
      <c r="BF74" s="88"/>
      <c r="BG74" s="88"/>
      <c r="BH74" s="88"/>
      <c r="BI74" s="88"/>
      <c r="BJ74" s="88"/>
      <c r="BK74" s="88"/>
      <c r="BL74" s="88"/>
      <c r="BM74" s="88"/>
      <c r="BN74" s="88"/>
      <c r="BO74" s="88"/>
      <c r="BP74" s="88"/>
      <c r="BQ74" s="88"/>
      <c r="BR74" s="88"/>
      <c r="BS74" s="88"/>
      <c r="BT74" s="88"/>
      <c r="BU74" s="88"/>
    </row>
    <row r="75" spans="1:73" s="89" customFormat="1" ht="31.5" x14ac:dyDescent="0.25">
      <c r="A75" s="158" t="s">
        <v>765</v>
      </c>
      <c r="B75" s="167" t="s">
        <v>729</v>
      </c>
      <c r="C75" s="167" t="s">
        <v>944</v>
      </c>
      <c r="D75" s="168" t="s">
        <v>941</v>
      </c>
      <c r="E75" s="168" t="s">
        <v>945</v>
      </c>
      <c r="F75" s="164">
        <v>110174</v>
      </c>
      <c r="G75" s="169">
        <v>94073.87</v>
      </c>
      <c r="H75" s="164">
        <v>11664.08</v>
      </c>
      <c r="I75" s="164">
        <v>11488.86</v>
      </c>
      <c r="J75" s="164">
        <v>11241.51</v>
      </c>
      <c r="K75" s="164">
        <v>10983.519999999999</v>
      </c>
      <c r="L75" s="164">
        <v>10731.21</v>
      </c>
      <c r="M75" s="164">
        <v>10479.220000000001</v>
      </c>
      <c r="N75" s="164">
        <v>10230.36</v>
      </c>
      <c r="O75" s="164">
        <v>31280.33</v>
      </c>
      <c r="P75" s="169">
        <f t="shared" si="1"/>
        <v>108099.09</v>
      </c>
      <c r="Q75" s="88"/>
      <c r="R75" s="88"/>
      <c r="S75" s="88"/>
      <c r="T75" s="88"/>
      <c r="U75" s="88"/>
      <c r="V75" s="88"/>
      <c r="W75" s="88"/>
      <c r="X75" s="88"/>
      <c r="Y75" s="88"/>
      <c r="Z75" s="88"/>
      <c r="AA75" s="88"/>
      <c r="AB75" s="88"/>
      <c r="AC75" s="88"/>
      <c r="AD75" s="88"/>
      <c r="AE75" s="88"/>
      <c r="AF75" s="88"/>
      <c r="AG75" s="88"/>
      <c r="AH75" s="88"/>
      <c r="AI75" s="88"/>
      <c r="AJ75" s="88"/>
      <c r="AK75" s="88"/>
      <c r="AL75" s="88"/>
      <c r="AM75" s="88"/>
      <c r="AN75" s="88"/>
      <c r="AO75" s="88"/>
      <c r="AP75" s="88"/>
      <c r="AQ75" s="88"/>
      <c r="AR75" s="88"/>
      <c r="AS75" s="88"/>
      <c r="AT75" s="88"/>
      <c r="AU75" s="88"/>
      <c r="AV75" s="88"/>
      <c r="AW75" s="88"/>
      <c r="AX75" s="88"/>
      <c r="AY75" s="88"/>
      <c r="AZ75" s="88"/>
      <c r="BA75" s="88"/>
      <c r="BB75" s="88"/>
      <c r="BC75" s="88"/>
      <c r="BD75" s="88"/>
      <c r="BE75" s="88"/>
      <c r="BF75" s="88"/>
      <c r="BG75" s="88"/>
      <c r="BH75" s="88"/>
      <c r="BI75" s="88"/>
      <c r="BJ75" s="88"/>
      <c r="BK75" s="88"/>
      <c r="BL75" s="88"/>
      <c r="BM75" s="88"/>
      <c r="BN75" s="88"/>
      <c r="BO75" s="88"/>
      <c r="BP75" s="88"/>
      <c r="BQ75" s="88"/>
      <c r="BR75" s="88"/>
      <c r="BS75" s="88"/>
      <c r="BT75" s="88"/>
      <c r="BU75" s="88"/>
    </row>
    <row r="76" spans="1:73" s="89" customFormat="1" ht="31.5" x14ac:dyDescent="0.25">
      <c r="A76" s="158" t="s">
        <v>943</v>
      </c>
      <c r="B76" s="167" t="s">
        <v>729</v>
      </c>
      <c r="C76" s="167" t="s">
        <v>940</v>
      </c>
      <c r="D76" s="168" t="s">
        <v>941</v>
      </c>
      <c r="E76" s="168" t="s">
        <v>942</v>
      </c>
      <c r="F76" s="164">
        <v>89093</v>
      </c>
      <c r="G76" s="169">
        <v>76923</v>
      </c>
      <c r="H76" s="164">
        <v>6981.46</v>
      </c>
      <c r="I76" s="164">
        <v>6906.29</v>
      </c>
      <c r="J76" s="164">
        <v>6772.58</v>
      </c>
      <c r="K76" s="164">
        <v>6628.82</v>
      </c>
      <c r="L76" s="164">
        <v>6490.25</v>
      </c>
      <c r="M76" s="164">
        <v>6351.89</v>
      </c>
      <c r="N76" s="164">
        <v>6217.33</v>
      </c>
      <c r="O76" s="164">
        <v>48460.919999999991</v>
      </c>
      <c r="P76" s="169">
        <f t="shared" si="1"/>
        <v>94809.54</v>
      </c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  <c r="AB76" s="88"/>
      <c r="AC76" s="88"/>
      <c r="AD76" s="88"/>
      <c r="AE76" s="88"/>
      <c r="AF76" s="88"/>
      <c r="AG76" s="88"/>
      <c r="AH76" s="88"/>
      <c r="AI76" s="88"/>
      <c r="AJ76" s="88"/>
      <c r="AK76" s="88"/>
      <c r="AL76" s="88"/>
      <c r="AM76" s="88"/>
      <c r="AN76" s="88"/>
      <c r="AO76" s="88"/>
      <c r="AP76" s="88"/>
      <c r="AQ76" s="88"/>
      <c r="AR76" s="88"/>
      <c r="AS76" s="88"/>
      <c r="AT76" s="88"/>
      <c r="AU76" s="88"/>
      <c r="AV76" s="88"/>
      <c r="AW76" s="88"/>
      <c r="AX76" s="88"/>
      <c r="AY76" s="88"/>
      <c r="AZ76" s="88"/>
      <c r="BA76" s="88"/>
      <c r="BB76" s="88"/>
      <c r="BC76" s="88"/>
      <c r="BD76" s="88"/>
      <c r="BE76" s="88"/>
      <c r="BF76" s="88"/>
      <c r="BG76" s="88"/>
      <c r="BH76" s="88"/>
      <c r="BI76" s="88"/>
      <c r="BJ76" s="88"/>
      <c r="BK76" s="88"/>
      <c r="BL76" s="88"/>
      <c r="BM76" s="88"/>
      <c r="BN76" s="88"/>
      <c r="BO76" s="88"/>
      <c r="BP76" s="88"/>
      <c r="BQ76" s="88"/>
      <c r="BR76" s="88"/>
      <c r="BS76" s="88"/>
      <c r="BT76" s="88"/>
      <c r="BU76" s="88"/>
    </row>
    <row r="77" spans="1:73" s="89" customFormat="1" ht="47.25" x14ac:dyDescent="0.25">
      <c r="A77" s="158" t="s">
        <v>939</v>
      </c>
      <c r="B77" s="167" t="s">
        <v>729</v>
      </c>
      <c r="C77" s="167" t="s">
        <v>1121</v>
      </c>
      <c r="D77" s="168" t="s">
        <v>947</v>
      </c>
      <c r="E77" s="168" t="s">
        <v>948</v>
      </c>
      <c r="F77" s="164">
        <v>127410</v>
      </c>
      <c r="G77" s="169">
        <v>109998</v>
      </c>
      <c r="H77" s="164">
        <v>10044.390000000001</v>
      </c>
      <c r="I77" s="164">
        <v>9924.41</v>
      </c>
      <c r="J77" s="164">
        <v>9729.98</v>
      </c>
      <c r="K77" s="164">
        <v>9520.9399999999987</v>
      </c>
      <c r="L77" s="164">
        <v>9319.49</v>
      </c>
      <c r="M77" s="164">
        <v>9118.2999999999993</v>
      </c>
      <c r="N77" s="164">
        <v>8922.64</v>
      </c>
      <c r="O77" s="164">
        <v>69439.460000000021</v>
      </c>
      <c r="P77" s="169">
        <f t="shared" si="1"/>
        <v>136019.61000000002</v>
      </c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  <c r="AB77" s="88"/>
      <c r="AC77" s="88"/>
      <c r="AD77" s="88"/>
      <c r="AE77" s="88"/>
      <c r="AF77" s="88"/>
      <c r="AG77" s="88"/>
      <c r="AH77" s="88"/>
      <c r="AI77" s="88"/>
      <c r="AJ77" s="88"/>
      <c r="AK77" s="88"/>
      <c r="AL77" s="88"/>
      <c r="AM77" s="88"/>
      <c r="AN77" s="88"/>
      <c r="AO77" s="88"/>
      <c r="AP77" s="88"/>
      <c r="AQ77" s="88"/>
      <c r="AR77" s="88"/>
      <c r="AS77" s="88"/>
      <c r="AT77" s="88"/>
      <c r="AU77" s="88"/>
      <c r="AV77" s="88"/>
      <c r="AW77" s="88"/>
      <c r="AX77" s="88"/>
      <c r="AY77" s="88"/>
      <c r="AZ77" s="88"/>
      <c r="BA77" s="88"/>
      <c r="BB77" s="88"/>
      <c r="BC77" s="88"/>
      <c r="BD77" s="88"/>
      <c r="BE77" s="88"/>
      <c r="BF77" s="88"/>
      <c r="BG77" s="88"/>
      <c r="BH77" s="88"/>
      <c r="BI77" s="88"/>
      <c r="BJ77" s="88"/>
      <c r="BK77" s="88"/>
      <c r="BL77" s="88"/>
      <c r="BM77" s="88"/>
      <c r="BN77" s="88"/>
      <c r="BO77" s="88"/>
      <c r="BP77" s="88"/>
      <c r="BQ77" s="88"/>
      <c r="BR77" s="88"/>
      <c r="BS77" s="88"/>
      <c r="BT77" s="88"/>
      <c r="BU77" s="88"/>
    </row>
    <row r="78" spans="1:73" s="89" customFormat="1" ht="31.5" x14ac:dyDescent="0.25">
      <c r="A78" s="158" t="s">
        <v>946</v>
      </c>
      <c r="B78" s="167" t="s">
        <v>729</v>
      </c>
      <c r="C78" s="167" t="s">
        <v>1122</v>
      </c>
      <c r="D78" s="168" t="s">
        <v>947</v>
      </c>
      <c r="E78" s="173" t="s">
        <v>948</v>
      </c>
      <c r="F78" s="164">
        <v>68951</v>
      </c>
      <c r="G78" s="169">
        <v>59535</v>
      </c>
      <c r="H78" s="164">
        <v>5436.38</v>
      </c>
      <c r="I78" s="164">
        <v>5371.46</v>
      </c>
      <c r="J78" s="164">
        <v>5266.2300000000005</v>
      </c>
      <c r="K78" s="164">
        <v>5153.08</v>
      </c>
      <c r="L78" s="164">
        <v>5044.0600000000004</v>
      </c>
      <c r="M78" s="164">
        <v>4935.18</v>
      </c>
      <c r="N78" s="164">
        <v>4829.2700000000004</v>
      </c>
      <c r="O78" s="164">
        <v>37583.269999999997</v>
      </c>
      <c r="P78" s="169">
        <f t="shared" si="1"/>
        <v>73618.929999999993</v>
      </c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  <c r="AB78" s="88"/>
      <c r="AC78" s="88"/>
      <c r="AD78" s="88"/>
      <c r="AE78" s="88"/>
      <c r="AF78" s="88"/>
      <c r="AG78" s="88"/>
      <c r="AH78" s="88"/>
      <c r="AI78" s="88"/>
      <c r="AJ78" s="88"/>
      <c r="AK78" s="88"/>
      <c r="AL78" s="88"/>
      <c r="AM78" s="88"/>
      <c r="AN78" s="88"/>
      <c r="AO78" s="88"/>
      <c r="AP78" s="88"/>
      <c r="AQ78" s="88"/>
      <c r="AR78" s="88"/>
      <c r="AS78" s="88"/>
      <c r="AT78" s="88"/>
      <c r="AU78" s="88"/>
      <c r="AV78" s="88"/>
      <c r="AW78" s="88"/>
      <c r="AX78" s="88"/>
      <c r="AY78" s="88"/>
      <c r="AZ78" s="88"/>
      <c r="BA78" s="88"/>
      <c r="BB78" s="88"/>
      <c r="BC78" s="88"/>
      <c r="BD78" s="88"/>
      <c r="BE78" s="88"/>
      <c r="BF78" s="88"/>
      <c r="BG78" s="88"/>
      <c r="BH78" s="88"/>
      <c r="BI78" s="88"/>
      <c r="BJ78" s="88"/>
      <c r="BK78" s="88"/>
      <c r="BL78" s="88"/>
      <c r="BM78" s="88"/>
      <c r="BN78" s="88"/>
      <c r="BO78" s="88"/>
      <c r="BP78" s="88"/>
      <c r="BQ78" s="88"/>
      <c r="BR78" s="88"/>
      <c r="BS78" s="88"/>
      <c r="BT78" s="88"/>
      <c r="BU78" s="88"/>
    </row>
    <row r="79" spans="1:73" s="89" customFormat="1" ht="63" x14ac:dyDescent="0.25">
      <c r="A79" s="158" t="s">
        <v>949</v>
      </c>
      <c r="B79" s="167" t="s">
        <v>729</v>
      </c>
      <c r="C79" s="167" t="s">
        <v>1123</v>
      </c>
      <c r="D79" s="168" t="s">
        <v>951</v>
      </c>
      <c r="E79" s="168" t="s">
        <v>952</v>
      </c>
      <c r="F79" s="164">
        <v>136879</v>
      </c>
      <c r="G79" s="169">
        <v>119559.67999999999</v>
      </c>
      <c r="H79" s="164">
        <v>14777</v>
      </c>
      <c r="I79" s="164">
        <v>14541.789999999999</v>
      </c>
      <c r="J79" s="164">
        <v>14224.71</v>
      </c>
      <c r="K79" s="164">
        <v>13893.74</v>
      </c>
      <c r="L79" s="164">
        <v>13570.13</v>
      </c>
      <c r="M79" s="164">
        <v>13247</v>
      </c>
      <c r="N79" s="164">
        <v>12927.91</v>
      </c>
      <c r="O79" s="164">
        <v>40741.990000000005</v>
      </c>
      <c r="P79" s="169">
        <f t="shared" si="1"/>
        <v>137924.27000000002</v>
      </c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  <c r="AB79" s="88"/>
      <c r="AC79" s="88"/>
      <c r="AD79" s="88"/>
      <c r="AE79" s="88"/>
      <c r="AF79" s="88"/>
      <c r="AG79" s="88"/>
      <c r="AH79" s="88"/>
      <c r="AI79" s="88"/>
      <c r="AJ79" s="88"/>
      <c r="AK79" s="88"/>
      <c r="AL79" s="88"/>
      <c r="AM79" s="88"/>
      <c r="AN79" s="88"/>
      <c r="AO79" s="88"/>
      <c r="AP79" s="88"/>
      <c r="AQ79" s="88"/>
      <c r="AR79" s="88"/>
      <c r="AS79" s="88"/>
      <c r="AT79" s="88"/>
      <c r="AU79" s="88"/>
      <c r="AV79" s="88"/>
      <c r="AW79" s="88"/>
      <c r="AX79" s="88"/>
      <c r="AY79" s="88"/>
      <c r="AZ79" s="88"/>
      <c r="BA79" s="88"/>
      <c r="BB79" s="88"/>
      <c r="BC79" s="88"/>
      <c r="BD79" s="88"/>
      <c r="BE79" s="88"/>
      <c r="BF79" s="88"/>
      <c r="BG79" s="88"/>
      <c r="BH79" s="88"/>
      <c r="BI79" s="88"/>
      <c r="BJ79" s="88"/>
      <c r="BK79" s="88"/>
      <c r="BL79" s="88"/>
      <c r="BM79" s="88"/>
      <c r="BN79" s="88"/>
      <c r="BO79" s="88"/>
      <c r="BP79" s="88"/>
      <c r="BQ79" s="88"/>
      <c r="BR79" s="88"/>
      <c r="BS79" s="88"/>
      <c r="BT79" s="88"/>
      <c r="BU79" s="88"/>
    </row>
    <row r="80" spans="1:73" s="89" customFormat="1" ht="47.25" x14ac:dyDescent="0.25">
      <c r="A80" s="158" t="s">
        <v>950</v>
      </c>
      <c r="B80" s="167" t="s">
        <v>729</v>
      </c>
      <c r="C80" s="167" t="s">
        <v>1124</v>
      </c>
      <c r="D80" s="168" t="s">
        <v>954</v>
      </c>
      <c r="E80" s="168" t="s">
        <v>955</v>
      </c>
      <c r="F80" s="164">
        <v>307500</v>
      </c>
      <c r="G80" s="169">
        <v>239296</v>
      </c>
      <c r="H80" s="164">
        <v>22995.52</v>
      </c>
      <c r="I80" s="164">
        <v>22522.370000000003</v>
      </c>
      <c r="J80" s="164">
        <v>22039.16</v>
      </c>
      <c r="K80" s="164">
        <v>21509.350000000002</v>
      </c>
      <c r="L80" s="164">
        <v>20999.07</v>
      </c>
      <c r="M80" s="164">
        <v>20489.53</v>
      </c>
      <c r="N80" s="164">
        <v>19994.3</v>
      </c>
      <c r="O80" s="164">
        <v>156868.06999999998</v>
      </c>
      <c r="P80" s="169">
        <f t="shared" si="1"/>
        <v>307417.37</v>
      </c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  <c r="AB80" s="88"/>
      <c r="AC80" s="88"/>
      <c r="AD80" s="88"/>
      <c r="AE80" s="88"/>
      <c r="AF80" s="88"/>
      <c r="AG80" s="88"/>
      <c r="AH80" s="88"/>
      <c r="AI80" s="88"/>
      <c r="AJ80" s="88"/>
      <c r="AK80" s="88"/>
      <c r="AL80" s="88"/>
      <c r="AM80" s="88"/>
      <c r="AN80" s="88"/>
      <c r="AO80" s="88"/>
      <c r="AP80" s="88"/>
      <c r="AQ80" s="88"/>
      <c r="AR80" s="88"/>
      <c r="AS80" s="88"/>
      <c r="AT80" s="88"/>
      <c r="AU80" s="88"/>
      <c r="AV80" s="88"/>
      <c r="AW80" s="88"/>
      <c r="AX80" s="88"/>
      <c r="AY80" s="88"/>
      <c r="AZ80" s="88"/>
      <c r="BA80" s="88"/>
      <c r="BB80" s="88"/>
      <c r="BC80" s="88"/>
      <c r="BD80" s="88"/>
      <c r="BE80" s="88"/>
      <c r="BF80" s="88"/>
      <c r="BG80" s="88"/>
      <c r="BH80" s="88"/>
      <c r="BI80" s="88"/>
      <c r="BJ80" s="88"/>
      <c r="BK80" s="88"/>
      <c r="BL80" s="88"/>
      <c r="BM80" s="88"/>
      <c r="BN80" s="88"/>
      <c r="BO80" s="88"/>
      <c r="BP80" s="88"/>
      <c r="BQ80" s="88"/>
      <c r="BR80" s="88"/>
      <c r="BS80" s="88"/>
      <c r="BT80" s="88"/>
      <c r="BU80" s="88"/>
    </row>
    <row r="81" spans="1:73" s="89" customFormat="1" ht="47.25" x14ac:dyDescent="0.25">
      <c r="A81" s="158" t="s">
        <v>953</v>
      </c>
      <c r="B81" s="167" t="s">
        <v>729</v>
      </c>
      <c r="C81" s="167" t="s">
        <v>1125</v>
      </c>
      <c r="D81" s="168" t="s">
        <v>954</v>
      </c>
      <c r="E81" s="168" t="s">
        <v>957</v>
      </c>
      <c r="F81" s="164">
        <v>327351</v>
      </c>
      <c r="G81" s="169">
        <v>181984</v>
      </c>
      <c r="H81" s="164">
        <v>21376.52</v>
      </c>
      <c r="I81" s="164">
        <v>20955.23</v>
      </c>
      <c r="J81" s="164">
        <v>20522.98</v>
      </c>
      <c r="K81" s="164">
        <v>20063.22</v>
      </c>
      <c r="L81" s="164">
        <v>19614.510000000002</v>
      </c>
      <c r="M81" s="164">
        <v>19166.420000000002</v>
      </c>
      <c r="N81" s="164">
        <v>18724.8</v>
      </c>
      <c r="O81" s="164">
        <v>70389.489999999976</v>
      </c>
      <c r="P81" s="169">
        <f t="shared" si="1"/>
        <v>210813.16999999998</v>
      </c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  <c r="AB81" s="88"/>
      <c r="AC81" s="88"/>
      <c r="AD81" s="88"/>
      <c r="AE81" s="88"/>
      <c r="AF81" s="88"/>
      <c r="AG81" s="88"/>
      <c r="AH81" s="88"/>
      <c r="AI81" s="88"/>
      <c r="AJ81" s="88"/>
      <c r="AK81" s="88"/>
      <c r="AL81" s="88"/>
      <c r="AM81" s="88"/>
      <c r="AN81" s="88"/>
      <c r="AO81" s="88"/>
      <c r="AP81" s="88"/>
      <c r="AQ81" s="88"/>
      <c r="AR81" s="88"/>
      <c r="AS81" s="88"/>
      <c r="AT81" s="88"/>
      <c r="AU81" s="88"/>
      <c r="AV81" s="88"/>
      <c r="AW81" s="88"/>
      <c r="AX81" s="88"/>
      <c r="AY81" s="88"/>
      <c r="AZ81" s="88"/>
      <c r="BA81" s="88"/>
      <c r="BB81" s="88"/>
      <c r="BC81" s="88"/>
      <c r="BD81" s="88"/>
      <c r="BE81" s="88"/>
      <c r="BF81" s="88"/>
      <c r="BG81" s="88"/>
      <c r="BH81" s="88"/>
      <c r="BI81" s="88"/>
      <c r="BJ81" s="88"/>
      <c r="BK81" s="88"/>
      <c r="BL81" s="88"/>
      <c r="BM81" s="88"/>
      <c r="BN81" s="88"/>
      <c r="BO81" s="88"/>
      <c r="BP81" s="88"/>
      <c r="BQ81" s="88"/>
      <c r="BR81" s="88"/>
      <c r="BS81" s="88"/>
      <c r="BT81" s="88"/>
      <c r="BU81" s="88"/>
    </row>
    <row r="82" spans="1:73" ht="63" x14ac:dyDescent="0.25">
      <c r="A82" s="158" t="s">
        <v>956</v>
      </c>
      <c r="B82" s="167" t="s">
        <v>729</v>
      </c>
      <c r="C82" s="167" t="s">
        <v>1126</v>
      </c>
      <c r="D82" s="168" t="s">
        <v>959</v>
      </c>
      <c r="E82" s="173" t="s">
        <v>960</v>
      </c>
      <c r="F82" s="164">
        <v>451040</v>
      </c>
      <c r="G82" s="169">
        <v>424084.07</v>
      </c>
      <c r="H82" s="164">
        <v>38816.040000000008</v>
      </c>
      <c r="I82" s="164">
        <v>37820.649999999994</v>
      </c>
      <c r="J82" s="164">
        <v>37068.660000000003</v>
      </c>
      <c r="K82" s="164">
        <v>36278.449999999997</v>
      </c>
      <c r="L82" s="164">
        <v>35517.440000000002</v>
      </c>
      <c r="M82" s="164">
        <v>34757.450000000004</v>
      </c>
      <c r="N82" s="164">
        <v>34018.840000000004</v>
      </c>
      <c r="O82" s="164">
        <v>271782.38</v>
      </c>
      <c r="P82" s="169">
        <f t="shared" si="1"/>
        <v>526059.91</v>
      </c>
    </row>
    <row r="83" spans="1:73" ht="47.25" x14ac:dyDescent="0.25">
      <c r="A83" s="158" t="s">
        <v>958</v>
      </c>
      <c r="B83" s="167" t="s">
        <v>729</v>
      </c>
      <c r="C83" s="167" t="s">
        <v>962</v>
      </c>
      <c r="D83" s="168" t="s">
        <v>963</v>
      </c>
      <c r="E83" s="173" t="s">
        <v>964</v>
      </c>
      <c r="F83" s="164">
        <v>296350</v>
      </c>
      <c r="G83" s="169">
        <v>237900</v>
      </c>
      <c r="H83" s="164">
        <v>23136.62</v>
      </c>
      <c r="I83" s="164">
        <v>22471.37</v>
      </c>
      <c r="J83" s="164">
        <v>21971.42</v>
      </c>
      <c r="K83" s="164">
        <v>21432.39</v>
      </c>
      <c r="L83" s="164">
        <v>20913.61</v>
      </c>
      <c r="M83" s="164">
        <v>20395.55</v>
      </c>
      <c r="N83" s="164">
        <v>19892.41</v>
      </c>
      <c r="O83" s="164">
        <v>159305.32</v>
      </c>
      <c r="P83" s="169">
        <f t="shared" si="1"/>
        <v>309518.69</v>
      </c>
    </row>
    <row r="84" spans="1:73" ht="47.25" x14ac:dyDescent="0.25">
      <c r="A84" s="158" t="s">
        <v>961</v>
      </c>
      <c r="B84" s="167" t="s">
        <v>729</v>
      </c>
      <c r="C84" s="167" t="s">
        <v>966</v>
      </c>
      <c r="D84" s="168" t="s">
        <v>967</v>
      </c>
      <c r="E84" s="173" t="s">
        <v>968</v>
      </c>
      <c r="F84" s="164">
        <v>587705</v>
      </c>
      <c r="G84" s="169">
        <v>562532</v>
      </c>
      <c r="H84" s="164">
        <v>55842.59</v>
      </c>
      <c r="I84" s="164">
        <v>55064.84</v>
      </c>
      <c r="J84" s="164">
        <v>53739.39</v>
      </c>
      <c r="K84" s="164">
        <v>52306.400000000001</v>
      </c>
      <c r="L84" s="164">
        <v>50929.060000000005</v>
      </c>
      <c r="M84" s="164">
        <v>49553.610000000008</v>
      </c>
      <c r="N84" s="164">
        <v>48219.67</v>
      </c>
      <c r="O84" s="164">
        <v>397584.62000000005</v>
      </c>
      <c r="P84" s="169">
        <f t="shared" si="1"/>
        <v>763240.18</v>
      </c>
    </row>
    <row r="85" spans="1:73" ht="31.5" x14ac:dyDescent="0.25">
      <c r="A85" s="158" t="s">
        <v>965</v>
      </c>
      <c r="B85" s="167" t="s">
        <v>729</v>
      </c>
      <c r="C85" s="167" t="s">
        <v>977</v>
      </c>
      <c r="D85" s="174" t="s">
        <v>971</v>
      </c>
      <c r="E85" s="174" t="s">
        <v>978</v>
      </c>
      <c r="F85" s="164">
        <v>170638</v>
      </c>
      <c r="G85" s="169">
        <v>162602.67000000001</v>
      </c>
      <c r="H85" s="164">
        <v>16979.080000000002</v>
      </c>
      <c r="I85" s="164">
        <v>16782.309999999998</v>
      </c>
      <c r="J85" s="164">
        <v>16365.59</v>
      </c>
      <c r="K85" s="164">
        <v>15919.11</v>
      </c>
      <c r="L85" s="164">
        <v>15488.08</v>
      </c>
      <c r="M85" s="164">
        <v>15057.670000000002</v>
      </c>
      <c r="N85" s="164">
        <v>14638.259999999998</v>
      </c>
      <c r="O85" s="164">
        <v>102507.19999999998</v>
      </c>
      <c r="P85" s="169">
        <f t="shared" si="1"/>
        <v>213737.3</v>
      </c>
    </row>
    <row r="86" spans="1:73" ht="47.25" x14ac:dyDescent="0.25">
      <c r="A86" s="158" t="s">
        <v>976</v>
      </c>
      <c r="B86" s="167" t="s">
        <v>729</v>
      </c>
      <c r="C86" s="167" t="s">
        <v>975</v>
      </c>
      <c r="D86" s="174" t="s">
        <v>971</v>
      </c>
      <c r="E86" s="174" t="s">
        <v>850</v>
      </c>
      <c r="F86" s="164">
        <v>57832</v>
      </c>
      <c r="G86" s="169">
        <v>53865</v>
      </c>
      <c r="H86" s="164">
        <v>9795.2799999999988</v>
      </c>
      <c r="I86" s="164">
        <v>9585</v>
      </c>
      <c r="J86" s="164">
        <v>9301.130000000001</v>
      </c>
      <c r="K86" s="164">
        <v>9010.58</v>
      </c>
      <c r="L86" s="164">
        <v>8723.7599999999984</v>
      </c>
      <c r="M86" s="164">
        <v>8437.3300000000017</v>
      </c>
      <c r="N86" s="164">
        <v>6150.61</v>
      </c>
      <c r="O86" s="164">
        <v>0</v>
      </c>
      <c r="P86" s="169">
        <f t="shared" si="1"/>
        <v>61003.69</v>
      </c>
    </row>
    <row r="87" spans="1:73" ht="31.5" x14ac:dyDescent="0.25">
      <c r="A87" s="158" t="s">
        <v>974</v>
      </c>
      <c r="B87" s="167" t="s">
        <v>729</v>
      </c>
      <c r="C87" s="167" t="s">
        <v>973</v>
      </c>
      <c r="D87" s="174" t="s">
        <v>971</v>
      </c>
      <c r="E87" s="174" t="s">
        <v>850</v>
      </c>
      <c r="F87" s="164">
        <v>78399</v>
      </c>
      <c r="G87" s="169">
        <v>73008</v>
      </c>
      <c r="H87" s="164">
        <v>13276.39</v>
      </c>
      <c r="I87" s="164">
        <v>12991.42</v>
      </c>
      <c r="J87" s="164">
        <v>12606.65</v>
      </c>
      <c r="K87" s="164">
        <v>12212.840000000002</v>
      </c>
      <c r="L87" s="164">
        <v>11824.100000000002</v>
      </c>
      <c r="M87" s="164">
        <v>11435.869999999999</v>
      </c>
      <c r="N87" s="164">
        <v>8336.4699999999993</v>
      </c>
      <c r="O87" s="164">
        <v>0</v>
      </c>
      <c r="P87" s="169">
        <f t="shared" si="1"/>
        <v>82683.740000000005</v>
      </c>
    </row>
    <row r="88" spans="1:73" ht="47.25" x14ac:dyDescent="0.25">
      <c r="A88" s="158" t="s">
        <v>972</v>
      </c>
      <c r="B88" s="167" t="s">
        <v>729</v>
      </c>
      <c r="C88" s="167" t="s">
        <v>970</v>
      </c>
      <c r="D88" s="174" t="s">
        <v>971</v>
      </c>
      <c r="E88" s="174" t="s">
        <v>850</v>
      </c>
      <c r="F88" s="164">
        <v>105221</v>
      </c>
      <c r="G88" s="169">
        <v>97983</v>
      </c>
      <c r="H88" s="164">
        <v>17818.07</v>
      </c>
      <c r="I88" s="164">
        <v>17435.589999999997</v>
      </c>
      <c r="J88" s="164">
        <v>16919.22</v>
      </c>
      <c r="K88" s="164">
        <v>16390.699999999997</v>
      </c>
      <c r="L88" s="164">
        <v>15868.939999999999</v>
      </c>
      <c r="M88" s="164">
        <v>15347.92</v>
      </c>
      <c r="N88" s="164">
        <v>11188.250000000002</v>
      </c>
      <c r="O88" s="164">
        <v>0</v>
      </c>
      <c r="P88" s="169">
        <f t="shared" si="1"/>
        <v>110968.68999999999</v>
      </c>
    </row>
    <row r="89" spans="1:73" ht="47.25" x14ac:dyDescent="0.25">
      <c r="A89" s="158" t="s">
        <v>969</v>
      </c>
      <c r="B89" s="167" t="s">
        <v>729</v>
      </c>
      <c r="C89" s="167" t="s">
        <v>980</v>
      </c>
      <c r="D89" s="174" t="s">
        <v>981</v>
      </c>
      <c r="E89" s="174" t="s">
        <v>982</v>
      </c>
      <c r="F89" s="164">
        <v>75107</v>
      </c>
      <c r="G89" s="169">
        <v>73584</v>
      </c>
      <c r="H89" s="164">
        <v>9244.84</v>
      </c>
      <c r="I89" s="164">
        <v>8968.619999999999</v>
      </c>
      <c r="J89" s="164">
        <v>8714.3100000000013</v>
      </c>
      <c r="K89" s="164">
        <v>8445.5299999999988</v>
      </c>
      <c r="L89" s="164">
        <v>8183.9</v>
      </c>
      <c r="M89" s="164">
        <v>7922.6500000000005</v>
      </c>
      <c r="N89" s="164">
        <v>7665.87</v>
      </c>
      <c r="O89" s="164">
        <v>34385.370000000003</v>
      </c>
      <c r="P89" s="169">
        <f t="shared" si="1"/>
        <v>93531.090000000011</v>
      </c>
    </row>
    <row r="90" spans="1:73" ht="47.25" x14ac:dyDescent="0.25">
      <c r="A90" s="158" t="s">
        <v>979</v>
      </c>
      <c r="B90" s="167" t="s">
        <v>729</v>
      </c>
      <c r="C90" s="167" t="s">
        <v>984</v>
      </c>
      <c r="D90" s="174" t="s">
        <v>981</v>
      </c>
      <c r="E90" s="174" t="s">
        <v>982</v>
      </c>
      <c r="F90" s="164">
        <v>144778</v>
      </c>
      <c r="G90" s="169">
        <v>141840</v>
      </c>
      <c r="H90" s="164">
        <v>17820.32</v>
      </c>
      <c r="I90" s="164">
        <v>17287.849999999999</v>
      </c>
      <c r="J90" s="164">
        <v>16797.659999999996</v>
      </c>
      <c r="K90" s="164">
        <v>16279.54</v>
      </c>
      <c r="L90" s="164">
        <v>15775.25</v>
      </c>
      <c r="M90" s="164">
        <v>15271.660000000002</v>
      </c>
      <c r="N90" s="164">
        <v>14776.67</v>
      </c>
      <c r="O90" s="164">
        <v>66280.990000000005</v>
      </c>
      <c r="P90" s="169">
        <f t="shared" si="1"/>
        <v>180289.94</v>
      </c>
    </row>
    <row r="91" spans="1:73" ht="31.5" x14ac:dyDescent="0.25">
      <c r="A91" s="158" t="s">
        <v>983</v>
      </c>
      <c r="B91" s="167" t="s">
        <v>729</v>
      </c>
      <c r="C91" s="167" t="s">
        <v>986</v>
      </c>
      <c r="D91" s="174" t="s">
        <v>987</v>
      </c>
      <c r="E91" s="174" t="s">
        <v>883</v>
      </c>
      <c r="F91" s="164">
        <v>85648</v>
      </c>
      <c r="G91" s="169">
        <v>82712</v>
      </c>
      <c r="H91" s="164">
        <v>15105.26</v>
      </c>
      <c r="I91" s="164">
        <v>14612.9</v>
      </c>
      <c r="J91" s="164">
        <v>14140.5</v>
      </c>
      <c r="K91" s="164">
        <v>13655.35</v>
      </c>
      <c r="L91" s="164">
        <v>13176.73</v>
      </c>
      <c r="M91" s="164">
        <v>12698.79</v>
      </c>
      <c r="N91" s="164">
        <v>12222.49</v>
      </c>
      <c r="O91" s="164">
        <v>6.23</v>
      </c>
      <c r="P91" s="169">
        <f t="shared" si="1"/>
        <v>95618.25</v>
      </c>
    </row>
    <row r="92" spans="1:73" ht="47.25" x14ac:dyDescent="0.25">
      <c r="A92" s="158" t="s">
        <v>985</v>
      </c>
      <c r="B92" s="167" t="s">
        <v>729</v>
      </c>
      <c r="C92" s="167" t="s">
        <v>989</v>
      </c>
      <c r="D92" s="174" t="s">
        <v>987</v>
      </c>
      <c r="E92" s="174" t="s">
        <v>982</v>
      </c>
      <c r="F92" s="164">
        <v>98623</v>
      </c>
      <c r="G92" s="169">
        <v>94704</v>
      </c>
      <c r="H92" s="164">
        <v>11902.340000000002</v>
      </c>
      <c r="I92" s="164">
        <v>11542.75</v>
      </c>
      <c r="J92" s="164">
        <v>11215.48</v>
      </c>
      <c r="K92" s="164">
        <v>10869.56</v>
      </c>
      <c r="L92" s="164">
        <v>10532.85</v>
      </c>
      <c r="M92" s="164">
        <v>10196.6</v>
      </c>
      <c r="N92" s="164">
        <v>9866.119999999999</v>
      </c>
      <c r="O92" s="164">
        <v>44254.629999999983</v>
      </c>
      <c r="P92" s="169">
        <f t="shared" si="1"/>
        <v>120380.32999999999</v>
      </c>
    </row>
    <row r="93" spans="1:73" ht="47.25" x14ac:dyDescent="0.25">
      <c r="A93" s="158" t="s">
        <v>988</v>
      </c>
      <c r="B93" s="167" t="s">
        <v>729</v>
      </c>
      <c r="C93" s="167" t="s">
        <v>991</v>
      </c>
      <c r="D93" s="174" t="s">
        <v>987</v>
      </c>
      <c r="E93" s="174" t="s">
        <v>982</v>
      </c>
      <c r="F93" s="164">
        <v>134350</v>
      </c>
      <c r="G93" s="169">
        <v>128976</v>
      </c>
      <c r="H93" s="164">
        <v>16209.62</v>
      </c>
      <c r="I93" s="164">
        <v>15719.859999999999</v>
      </c>
      <c r="J93" s="164">
        <v>15274.21</v>
      </c>
      <c r="K93" s="164">
        <v>14803.1</v>
      </c>
      <c r="L93" s="164">
        <v>14344.539999999999</v>
      </c>
      <c r="M93" s="164">
        <v>13886.61</v>
      </c>
      <c r="N93" s="164">
        <v>13436.519999999999</v>
      </c>
      <c r="O93" s="164">
        <v>60269.720000000008</v>
      </c>
      <c r="P93" s="169">
        <f t="shared" si="1"/>
        <v>163944.18000000002</v>
      </c>
    </row>
    <row r="94" spans="1:73" x14ac:dyDescent="0.25">
      <c r="A94" s="158" t="s">
        <v>992</v>
      </c>
      <c r="B94" s="167" t="s">
        <v>729</v>
      </c>
      <c r="C94" s="167" t="s">
        <v>993</v>
      </c>
      <c r="D94" s="174" t="s">
        <v>994</v>
      </c>
      <c r="E94" s="174" t="s">
        <v>995</v>
      </c>
      <c r="F94" s="164">
        <v>203159</v>
      </c>
      <c r="G94" s="169">
        <v>0</v>
      </c>
      <c r="H94" s="164">
        <v>98.7</v>
      </c>
      <c r="I94" s="164">
        <v>0</v>
      </c>
      <c r="J94" s="164">
        <v>0</v>
      </c>
      <c r="K94" s="164">
        <v>0</v>
      </c>
      <c r="L94" s="164">
        <v>0</v>
      </c>
      <c r="M94" s="164">
        <v>0</v>
      </c>
      <c r="N94" s="164">
        <v>0</v>
      </c>
      <c r="O94" s="164">
        <v>0</v>
      </c>
      <c r="P94" s="169">
        <f t="shared" si="1"/>
        <v>98.7</v>
      </c>
    </row>
    <row r="95" spans="1:73" ht="31.5" x14ac:dyDescent="0.25">
      <c r="A95" s="158" t="s">
        <v>990</v>
      </c>
      <c r="B95" s="167" t="s">
        <v>729</v>
      </c>
      <c r="C95" s="167" t="s">
        <v>997</v>
      </c>
      <c r="D95" s="174" t="s">
        <v>998</v>
      </c>
      <c r="E95" s="174" t="s">
        <v>736</v>
      </c>
      <c r="F95" s="164">
        <v>326549</v>
      </c>
      <c r="G95" s="169">
        <v>326549</v>
      </c>
      <c r="H95" s="164">
        <v>23886.300000000003</v>
      </c>
      <c r="I95" s="164">
        <v>27290.68</v>
      </c>
      <c r="J95" s="164">
        <v>26731.040000000001</v>
      </c>
      <c r="K95" s="164">
        <v>26105.75</v>
      </c>
      <c r="L95" s="164">
        <v>25514.1</v>
      </c>
      <c r="M95" s="164">
        <v>24923.269999999997</v>
      </c>
      <c r="N95" s="164">
        <v>24359.989999999998</v>
      </c>
      <c r="O95" s="164">
        <v>305180.16000000009</v>
      </c>
      <c r="P95" s="169">
        <f t="shared" si="1"/>
        <v>483991.29000000004</v>
      </c>
    </row>
    <row r="96" spans="1:73" ht="47.25" x14ac:dyDescent="0.25">
      <c r="A96" s="158" t="s">
        <v>992</v>
      </c>
      <c r="B96" s="167" t="s">
        <v>729</v>
      </c>
      <c r="C96" s="167" t="s">
        <v>1000</v>
      </c>
      <c r="D96" s="174" t="s">
        <v>998</v>
      </c>
      <c r="E96" s="174" t="s">
        <v>1001</v>
      </c>
      <c r="F96" s="164">
        <v>453773</v>
      </c>
      <c r="G96" s="169">
        <v>453773.42</v>
      </c>
      <c r="H96" s="175">
        <v>42685.229999999996</v>
      </c>
      <c r="I96" s="175">
        <v>42107.55</v>
      </c>
      <c r="J96" s="175">
        <v>41151.090000000004</v>
      </c>
      <c r="K96" s="175">
        <v>40111.33</v>
      </c>
      <c r="L96" s="175">
        <v>39114.620000000003</v>
      </c>
      <c r="M96" s="175">
        <v>38119.240000000005</v>
      </c>
      <c r="N96" s="175">
        <v>37156.619999999995</v>
      </c>
      <c r="O96" s="175">
        <v>336120.08999999991</v>
      </c>
      <c r="P96" s="169">
        <f t="shared" si="1"/>
        <v>616565.7699999999</v>
      </c>
    </row>
    <row r="97" spans="1:16" ht="31.5" x14ac:dyDescent="0.25">
      <c r="A97" s="158" t="s">
        <v>996</v>
      </c>
      <c r="B97" s="167" t="s">
        <v>729</v>
      </c>
      <c r="C97" s="167" t="s">
        <v>1003</v>
      </c>
      <c r="D97" s="174" t="s">
        <v>1004</v>
      </c>
      <c r="E97" s="174" t="s">
        <v>746</v>
      </c>
      <c r="F97" s="164">
        <v>59728</v>
      </c>
      <c r="G97" s="169">
        <v>59728.08</v>
      </c>
      <c r="H97" s="164">
        <v>6781.1500000000005</v>
      </c>
      <c r="I97" s="164">
        <v>6663.99</v>
      </c>
      <c r="J97" s="164">
        <v>6498</v>
      </c>
      <c r="K97" s="164">
        <v>6322.42</v>
      </c>
      <c r="L97" s="164">
        <v>6151.9</v>
      </c>
      <c r="M97" s="164">
        <v>5981.579999999999</v>
      </c>
      <c r="N97" s="164">
        <v>5814.55</v>
      </c>
      <c r="O97" s="164">
        <v>30066.819999999996</v>
      </c>
      <c r="P97" s="169">
        <f t="shared" si="1"/>
        <v>74280.41</v>
      </c>
    </row>
    <row r="98" spans="1:16" ht="63" x14ac:dyDescent="0.25">
      <c r="A98" s="158" t="s">
        <v>999</v>
      </c>
      <c r="B98" s="167" t="s">
        <v>729</v>
      </c>
      <c r="C98" s="167" t="s">
        <v>1006</v>
      </c>
      <c r="D98" s="174" t="s">
        <v>1004</v>
      </c>
      <c r="E98" s="174" t="s">
        <v>746</v>
      </c>
      <c r="F98" s="164">
        <v>77190</v>
      </c>
      <c r="G98" s="169">
        <v>77189.990000000005</v>
      </c>
      <c r="H98" s="164">
        <v>8761.119999999999</v>
      </c>
      <c r="I98" s="164">
        <v>8609.7999999999993</v>
      </c>
      <c r="J98" s="164">
        <v>8395.36</v>
      </c>
      <c r="K98" s="164">
        <v>8168.57</v>
      </c>
      <c r="L98" s="164">
        <v>7948.2699999999995</v>
      </c>
      <c r="M98" s="164">
        <v>7728.25</v>
      </c>
      <c r="N98" s="164">
        <v>7512.47</v>
      </c>
      <c r="O98" s="164">
        <v>38880.280000000006</v>
      </c>
      <c r="P98" s="169">
        <f t="shared" si="1"/>
        <v>96004.12</v>
      </c>
    </row>
    <row r="99" spans="1:16" ht="31.5" x14ac:dyDescent="0.25">
      <c r="A99" s="158" t="s">
        <v>1002</v>
      </c>
      <c r="B99" s="167" t="s">
        <v>729</v>
      </c>
      <c r="C99" s="167" t="s">
        <v>1008</v>
      </c>
      <c r="D99" s="174" t="s">
        <v>1004</v>
      </c>
      <c r="E99" s="174" t="s">
        <v>746</v>
      </c>
      <c r="F99" s="164">
        <v>105102</v>
      </c>
      <c r="G99" s="169">
        <v>105102</v>
      </c>
      <c r="H99" s="164">
        <v>11927.310000000001</v>
      </c>
      <c r="I99" s="164">
        <v>11721.32</v>
      </c>
      <c r="J99" s="164">
        <v>11429.42</v>
      </c>
      <c r="K99" s="164">
        <v>11120.679999999998</v>
      </c>
      <c r="L99" s="164">
        <v>10820.8</v>
      </c>
      <c r="M99" s="164">
        <v>10521.300000000001</v>
      </c>
      <c r="N99" s="164">
        <v>10227.549999999999</v>
      </c>
      <c r="O99" s="164">
        <v>52956.290000000008</v>
      </c>
      <c r="P99" s="169">
        <f t="shared" si="1"/>
        <v>130724.67000000001</v>
      </c>
    </row>
    <row r="100" spans="1:16" ht="47.25" x14ac:dyDescent="0.25">
      <c r="A100" s="158" t="s">
        <v>1005</v>
      </c>
      <c r="B100" s="167" t="s">
        <v>729</v>
      </c>
      <c r="C100" s="167" t="s">
        <v>1010</v>
      </c>
      <c r="D100" s="174" t="s">
        <v>1004</v>
      </c>
      <c r="E100" s="174" t="s">
        <v>746</v>
      </c>
      <c r="F100" s="164">
        <v>187597</v>
      </c>
      <c r="G100" s="169">
        <v>187597</v>
      </c>
      <c r="H100" s="164">
        <v>21290.37</v>
      </c>
      <c r="I100" s="164">
        <v>20922.63</v>
      </c>
      <c r="J100" s="164">
        <v>20401.579999999998</v>
      </c>
      <c r="K100" s="164">
        <v>19850.46</v>
      </c>
      <c r="L100" s="164">
        <v>19315.12</v>
      </c>
      <c r="M100" s="164">
        <v>18780.5</v>
      </c>
      <c r="N100" s="164">
        <v>18256.18</v>
      </c>
      <c r="O100" s="164">
        <v>94510.570000000022</v>
      </c>
      <c r="P100" s="169">
        <f t="shared" si="1"/>
        <v>233327.41000000003</v>
      </c>
    </row>
    <row r="101" spans="1:16" ht="31.5" x14ac:dyDescent="0.25">
      <c r="A101" s="158" t="s">
        <v>1007</v>
      </c>
      <c r="B101" s="167" t="s">
        <v>729</v>
      </c>
      <c r="C101" s="167" t="s">
        <v>1012</v>
      </c>
      <c r="D101" s="174" t="s">
        <v>1004</v>
      </c>
      <c r="E101" s="174" t="s">
        <v>746</v>
      </c>
      <c r="F101" s="164">
        <v>304135</v>
      </c>
      <c r="G101" s="169">
        <v>304135</v>
      </c>
      <c r="H101" s="164">
        <v>29018.07</v>
      </c>
      <c r="I101" s="164">
        <v>34595.65</v>
      </c>
      <c r="J101" s="164">
        <v>33734.129999999997</v>
      </c>
      <c r="K101" s="164">
        <v>32822.910000000003</v>
      </c>
      <c r="L101" s="164">
        <v>31937.739999999998</v>
      </c>
      <c r="M101" s="164">
        <v>31053.8</v>
      </c>
      <c r="N101" s="164">
        <v>30186.84</v>
      </c>
      <c r="O101" s="164">
        <v>156313.48999999993</v>
      </c>
      <c r="P101" s="169">
        <f t="shared" si="1"/>
        <v>379662.62999999989</v>
      </c>
    </row>
    <row r="102" spans="1:16" ht="31.5" x14ac:dyDescent="0.25">
      <c r="A102" s="158" t="s">
        <v>1009</v>
      </c>
      <c r="B102" s="167" t="s">
        <v>729</v>
      </c>
      <c r="C102" s="167" t="s">
        <v>1127</v>
      </c>
      <c r="D102" s="174" t="s">
        <v>1014</v>
      </c>
      <c r="E102" s="174" t="s">
        <v>1015</v>
      </c>
      <c r="F102" s="164">
        <v>176958</v>
      </c>
      <c r="G102" s="169">
        <v>176958</v>
      </c>
      <c r="H102" s="164">
        <v>14567.68</v>
      </c>
      <c r="I102" s="164">
        <v>16713.7</v>
      </c>
      <c r="J102" s="164">
        <v>16339</v>
      </c>
      <c r="K102" s="164">
        <v>15920.54</v>
      </c>
      <c r="L102" s="164">
        <v>15519.650000000001</v>
      </c>
      <c r="M102" s="164">
        <v>15119.310000000001</v>
      </c>
      <c r="N102" s="164">
        <v>14732.44</v>
      </c>
      <c r="O102" s="164">
        <v>135425.77000000005</v>
      </c>
      <c r="P102" s="169">
        <f t="shared" si="1"/>
        <v>244338.09000000005</v>
      </c>
    </row>
    <row r="103" spans="1:16" ht="63" x14ac:dyDescent="0.25">
      <c r="A103" s="158" t="s">
        <v>1011</v>
      </c>
      <c r="B103" s="167" t="s">
        <v>729</v>
      </c>
      <c r="C103" s="167" t="s">
        <v>1128</v>
      </c>
      <c r="D103" s="174" t="s">
        <v>1014</v>
      </c>
      <c r="E103" s="174" t="s">
        <v>1017</v>
      </c>
      <c r="F103" s="164">
        <v>646227</v>
      </c>
      <c r="G103" s="169">
        <v>646227.07999999996</v>
      </c>
      <c r="H103" s="164">
        <v>52177.120000000003</v>
      </c>
      <c r="I103" s="164">
        <v>59445.22</v>
      </c>
      <c r="J103" s="164">
        <v>58135.430000000008</v>
      </c>
      <c r="K103" s="164">
        <v>56660.68</v>
      </c>
      <c r="L103" s="164">
        <v>55252.58</v>
      </c>
      <c r="M103" s="164">
        <v>53846.430000000008</v>
      </c>
      <c r="N103" s="164">
        <v>52492.45</v>
      </c>
      <c r="O103" s="164">
        <v>548747.36999999976</v>
      </c>
      <c r="P103" s="169">
        <f t="shared" si="1"/>
        <v>936757.2799999998</v>
      </c>
    </row>
    <row r="104" spans="1:16" ht="47.25" x14ac:dyDescent="0.25">
      <c r="A104" s="158" t="s">
        <v>1013</v>
      </c>
      <c r="B104" s="167" t="s">
        <v>729</v>
      </c>
      <c r="C104" s="167" t="s">
        <v>1110</v>
      </c>
      <c r="D104" s="174" t="s">
        <v>1022</v>
      </c>
      <c r="E104" s="174" t="s">
        <v>1023</v>
      </c>
      <c r="F104" s="164">
        <v>234602</v>
      </c>
      <c r="G104" s="176">
        <v>205454.11</v>
      </c>
      <c r="H104" s="164">
        <v>22223.96</v>
      </c>
      <c r="I104" s="164">
        <v>26272</v>
      </c>
      <c r="J104" s="164">
        <v>25537.31</v>
      </c>
      <c r="K104" s="164">
        <v>23888.320000000003</v>
      </c>
      <c r="L104" s="164">
        <v>22881.88</v>
      </c>
      <c r="M104" s="164">
        <v>22178.5</v>
      </c>
      <c r="N104" s="164">
        <v>21486.75</v>
      </c>
      <c r="O104" s="164">
        <v>93016.23000000001</v>
      </c>
      <c r="P104" s="169">
        <f t="shared" si="1"/>
        <v>257484.95000000004</v>
      </c>
    </row>
    <row r="105" spans="1:16" ht="63" x14ac:dyDescent="0.25">
      <c r="A105" s="158" t="s">
        <v>1016</v>
      </c>
      <c r="B105" s="167" t="s">
        <v>729</v>
      </c>
      <c r="C105" s="167" t="s">
        <v>1129</v>
      </c>
      <c r="D105" s="174" t="s">
        <v>1019</v>
      </c>
      <c r="E105" s="174" t="s">
        <v>1020</v>
      </c>
      <c r="F105" s="164">
        <v>245401</v>
      </c>
      <c r="G105" s="169">
        <v>171968.78</v>
      </c>
      <c r="H105" s="164">
        <v>14823.29</v>
      </c>
      <c r="I105" s="164">
        <v>14518.199999999999</v>
      </c>
      <c r="J105" s="164">
        <v>14213.529999999999</v>
      </c>
      <c r="K105" s="164">
        <v>13872.68</v>
      </c>
      <c r="L105" s="164">
        <v>13550.37</v>
      </c>
      <c r="M105" s="164">
        <v>13228.5</v>
      </c>
      <c r="N105" s="164">
        <v>12921.84</v>
      </c>
      <c r="O105" s="164">
        <v>162633.16000000003</v>
      </c>
      <c r="P105" s="169">
        <f t="shared" si="1"/>
        <v>259761.57</v>
      </c>
    </row>
    <row r="106" spans="1:16" ht="47.25" x14ac:dyDescent="0.25">
      <c r="A106" s="158" t="s">
        <v>1021</v>
      </c>
      <c r="B106" s="167" t="s">
        <v>729</v>
      </c>
      <c r="C106" s="167" t="s">
        <v>1025</v>
      </c>
      <c r="D106" s="174" t="s">
        <v>1026</v>
      </c>
      <c r="E106" s="174" t="s">
        <v>1027</v>
      </c>
      <c r="F106" s="164">
        <v>1158624</v>
      </c>
      <c r="G106" s="169">
        <v>945439.87</v>
      </c>
      <c r="H106" s="164">
        <v>37968</v>
      </c>
      <c r="I106" s="164">
        <v>93331</v>
      </c>
      <c r="J106" s="164">
        <v>91423</v>
      </c>
      <c r="K106" s="164">
        <v>89514</v>
      </c>
      <c r="L106" s="164">
        <v>82152</v>
      </c>
      <c r="M106" s="164">
        <v>78686</v>
      </c>
      <c r="N106" s="164">
        <v>77072</v>
      </c>
      <c r="O106" s="164">
        <v>1297464</v>
      </c>
      <c r="P106" s="169">
        <f t="shared" si="1"/>
        <v>1847610</v>
      </c>
    </row>
    <row r="107" spans="1:16" ht="31.5" x14ac:dyDescent="0.25">
      <c r="A107" s="158" t="s">
        <v>1018</v>
      </c>
      <c r="B107" s="167" t="s">
        <v>729</v>
      </c>
      <c r="C107" s="167" t="s">
        <v>1029</v>
      </c>
      <c r="D107" s="174" t="s">
        <v>1030</v>
      </c>
      <c r="E107" s="174" t="s">
        <v>1031</v>
      </c>
      <c r="F107" s="164">
        <v>205603</v>
      </c>
      <c r="G107" s="169">
        <v>205603</v>
      </c>
      <c r="H107" s="164">
        <v>29253.94</v>
      </c>
      <c r="I107" s="164">
        <v>36734.120000000003</v>
      </c>
      <c r="J107" s="164">
        <v>35831.699999999997</v>
      </c>
      <c r="K107" s="164">
        <v>34908.039999999994</v>
      </c>
      <c r="L107" s="164">
        <v>33996.259999999995</v>
      </c>
      <c r="M107" s="164">
        <v>33085.71</v>
      </c>
      <c r="N107" s="164">
        <v>24225.99</v>
      </c>
      <c r="O107" s="164">
        <v>0</v>
      </c>
      <c r="P107" s="169">
        <f t="shared" si="1"/>
        <v>228035.75999999998</v>
      </c>
    </row>
    <row r="108" spans="1:16" ht="31.5" x14ac:dyDescent="0.25">
      <c r="A108" s="158" t="s">
        <v>1024</v>
      </c>
      <c r="B108" s="167" t="s">
        <v>729</v>
      </c>
      <c r="C108" s="167" t="s">
        <v>1033</v>
      </c>
      <c r="D108" s="174" t="s">
        <v>1034</v>
      </c>
      <c r="E108" s="174" t="s">
        <v>1035</v>
      </c>
      <c r="F108" s="164">
        <v>646526</v>
      </c>
      <c r="G108" s="169">
        <v>142270</v>
      </c>
      <c r="H108" s="164">
        <v>9630</v>
      </c>
      <c r="I108" s="164">
        <v>67150</v>
      </c>
      <c r="J108" s="164">
        <v>65639</v>
      </c>
      <c r="K108" s="164">
        <v>64130</v>
      </c>
      <c r="L108" s="164">
        <v>62620</v>
      </c>
      <c r="M108" s="164">
        <v>61110</v>
      </c>
      <c r="N108" s="164">
        <v>59601</v>
      </c>
      <c r="O108" s="164">
        <v>412318</v>
      </c>
      <c r="P108" s="169">
        <f t="shared" si="1"/>
        <v>802198</v>
      </c>
    </row>
    <row r="109" spans="1:16" ht="31.5" x14ac:dyDescent="0.25">
      <c r="A109" s="158" t="s">
        <v>1028</v>
      </c>
      <c r="B109" s="167" t="s">
        <v>729</v>
      </c>
      <c r="C109" s="167" t="s">
        <v>1037</v>
      </c>
      <c r="D109" s="174" t="s">
        <v>1034</v>
      </c>
      <c r="E109" s="174" t="s">
        <v>1035</v>
      </c>
      <c r="F109" s="164">
        <v>114328</v>
      </c>
      <c r="G109" s="169">
        <v>21621</v>
      </c>
      <c r="H109" s="164">
        <v>1192</v>
      </c>
      <c r="I109" s="164">
        <v>11896</v>
      </c>
      <c r="J109" s="164">
        <v>11628</v>
      </c>
      <c r="K109" s="164">
        <v>11360</v>
      </c>
      <c r="L109" s="164">
        <v>11093</v>
      </c>
      <c r="M109" s="164">
        <v>10825</v>
      </c>
      <c r="N109" s="164">
        <v>10557</v>
      </c>
      <c r="O109" s="164">
        <v>72727</v>
      </c>
      <c r="P109" s="169">
        <f t="shared" si="1"/>
        <v>141278</v>
      </c>
    </row>
    <row r="110" spans="1:16" ht="31.5" x14ac:dyDescent="0.25">
      <c r="A110" s="158" t="s">
        <v>1032</v>
      </c>
      <c r="B110" s="167" t="s">
        <v>729</v>
      </c>
      <c r="C110" s="167" t="s">
        <v>1039</v>
      </c>
      <c r="D110" s="174" t="s">
        <v>1034</v>
      </c>
      <c r="E110" s="174" t="s">
        <v>804</v>
      </c>
      <c r="F110" s="164">
        <v>516513</v>
      </c>
      <c r="G110" s="169">
        <v>25826</v>
      </c>
      <c r="H110" s="164">
        <v>676</v>
      </c>
      <c r="I110" s="164">
        <v>149914</v>
      </c>
      <c r="J110" s="164">
        <v>146308</v>
      </c>
      <c r="K110" s="164">
        <v>142700</v>
      </c>
      <c r="L110" s="164">
        <v>104645</v>
      </c>
      <c r="M110" s="164">
        <v>0</v>
      </c>
      <c r="N110" s="164">
        <v>0</v>
      </c>
      <c r="O110" s="164">
        <v>0</v>
      </c>
      <c r="P110" s="169">
        <f t="shared" si="1"/>
        <v>544243</v>
      </c>
    </row>
    <row r="111" spans="1:16" ht="31.5" x14ac:dyDescent="0.25">
      <c r="A111" s="158" t="s">
        <v>1036</v>
      </c>
      <c r="B111" s="167" t="s">
        <v>729</v>
      </c>
      <c r="C111" s="167" t="s">
        <v>1041</v>
      </c>
      <c r="D111" s="174" t="s">
        <v>1034</v>
      </c>
      <c r="E111" s="174" t="s">
        <v>1035</v>
      </c>
      <c r="F111" s="164">
        <v>257842</v>
      </c>
      <c r="G111" s="169">
        <v>16403</v>
      </c>
      <c r="H111" s="164">
        <v>1374</v>
      </c>
      <c r="I111" s="164">
        <v>26830</v>
      </c>
      <c r="J111" s="164">
        <v>26226</v>
      </c>
      <c r="K111" s="164">
        <v>25622</v>
      </c>
      <c r="L111" s="164">
        <v>25018</v>
      </c>
      <c r="M111" s="164">
        <v>24414</v>
      </c>
      <c r="N111" s="164">
        <v>23811</v>
      </c>
      <c r="O111" s="164">
        <v>164009</v>
      </c>
      <c r="P111" s="169">
        <f t="shared" si="1"/>
        <v>317304</v>
      </c>
    </row>
    <row r="112" spans="1:16" ht="47.25" x14ac:dyDescent="0.25">
      <c r="A112" s="158" t="s">
        <v>1038</v>
      </c>
      <c r="B112" s="167" t="s">
        <v>729</v>
      </c>
      <c r="C112" s="167" t="s">
        <v>1042</v>
      </c>
      <c r="D112" s="174" t="s">
        <v>1034</v>
      </c>
      <c r="E112" s="174" t="s">
        <v>1035</v>
      </c>
      <c r="F112" s="164">
        <v>176885</v>
      </c>
      <c r="G112" s="169">
        <v>176885</v>
      </c>
      <c r="H112" s="164">
        <v>14769</v>
      </c>
      <c r="I112" s="164">
        <v>17452</v>
      </c>
      <c r="J112" s="164">
        <v>17060</v>
      </c>
      <c r="K112" s="164">
        <v>16666</v>
      </c>
      <c r="L112" s="164">
        <v>16274</v>
      </c>
      <c r="M112" s="164">
        <v>15881</v>
      </c>
      <c r="N112" s="164">
        <v>15488</v>
      </c>
      <c r="O112" s="164">
        <v>106707</v>
      </c>
      <c r="P112" s="169">
        <f t="shared" si="1"/>
        <v>220297</v>
      </c>
    </row>
    <row r="113" spans="1:73" ht="31.5" x14ac:dyDescent="0.25">
      <c r="A113" s="158" t="s">
        <v>1040</v>
      </c>
      <c r="B113" s="167" t="s">
        <v>729</v>
      </c>
      <c r="C113" s="167" t="s">
        <v>1043</v>
      </c>
      <c r="D113" s="174" t="s">
        <v>1034</v>
      </c>
      <c r="E113" s="174" t="s">
        <v>1035</v>
      </c>
      <c r="F113" s="164">
        <v>771386</v>
      </c>
      <c r="G113" s="169">
        <v>30151</v>
      </c>
      <c r="H113" s="164">
        <v>6360</v>
      </c>
      <c r="I113" s="164">
        <v>80258</v>
      </c>
      <c r="J113" s="164">
        <v>78451</v>
      </c>
      <c r="K113" s="164">
        <v>76646</v>
      </c>
      <c r="L113" s="164">
        <v>74839</v>
      </c>
      <c r="M113" s="164">
        <v>73034</v>
      </c>
      <c r="N113" s="164">
        <v>71227</v>
      </c>
      <c r="O113" s="164">
        <v>490738</v>
      </c>
      <c r="P113" s="169">
        <f t="shared" si="1"/>
        <v>951553</v>
      </c>
    </row>
    <row r="114" spans="1:73" x14ac:dyDescent="0.25">
      <c r="A114" s="291" t="s">
        <v>1044</v>
      </c>
      <c r="B114" s="291"/>
      <c r="C114" s="291"/>
      <c r="D114" s="291"/>
      <c r="E114" s="291"/>
      <c r="F114" s="177">
        <f t="shared" ref="F114:P114" si="2">SUM(F8:F113)</f>
        <v>67745356</v>
      </c>
      <c r="G114" s="177">
        <f t="shared" si="2"/>
        <v>41138063.780000001</v>
      </c>
      <c r="H114" s="177">
        <f t="shared" si="2"/>
        <v>4819501.2299999995</v>
      </c>
      <c r="I114" s="177">
        <f t="shared" si="2"/>
        <v>4907661.07</v>
      </c>
      <c r="J114" s="177">
        <f t="shared" si="2"/>
        <v>4599306.5699999994</v>
      </c>
      <c r="K114" s="177">
        <f t="shared" si="2"/>
        <v>4209644.9300000006</v>
      </c>
      <c r="L114" s="177">
        <f t="shared" si="2"/>
        <v>4015692.5399999996</v>
      </c>
      <c r="M114" s="177">
        <f t="shared" si="2"/>
        <v>3733624.87</v>
      </c>
      <c r="N114" s="177">
        <f t="shared" si="2"/>
        <v>3455632.65</v>
      </c>
      <c r="O114" s="177">
        <f t="shared" si="2"/>
        <v>23165366.839999992</v>
      </c>
      <c r="P114" s="177">
        <f t="shared" si="2"/>
        <v>52906430.699999973</v>
      </c>
    </row>
    <row r="115" spans="1:73" x14ac:dyDescent="0.25">
      <c r="A115" s="292" t="s">
        <v>1045</v>
      </c>
      <c r="B115" s="292"/>
      <c r="C115" s="292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3"/>
    </row>
    <row r="116" spans="1:73" s="89" customFormat="1" ht="47.25" x14ac:dyDescent="0.25">
      <c r="A116" s="158" t="s">
        <v>768</v>
      </c>
      <c r="B116" s="159" t="s">
        <v>729</v>
      </c>
      <c r="C116" s="159" t="s">
        <v>1046</v>
      </c>
      <c r="D116" s="158" t="s">
        <v>1047</v>
      </c>
      <c r="E116" s="178" t="s">
        <v>1048</v>
      </c>
      <c r="F116" s="179">
        <v>506490</v>
      </c>
      <c r="G116" s="180">
        <v>0</v>
      </c>
      <c r="H116" s="181">
        <v>83.61</v>
      </c>
      <c r="I116" s="181">
        <v>0</v>
      </c>
      <c r="J116" s="181">
        <v>0</v>
      </c>
      <c r="K116" s="181">
        <v>0</v>
      </c>
      <c r="L116" s="181">
        <v>0</v>
      </c>
      <c r="M116" s="181">
        <v>0</v>
      </c>
      <c r="N116" s="181">
        <v>0</v>
      </c>
      <c r="O116" s="182">
        <v>0</v>
      </c>
      <c r="P116" s="169">
        <f>SUM(H116:O116)</f>
        <v>83.61</v>
      </c>
      <c r="Q116" s="88"/>
      <c r="R116" s="88"/>
      <c r="S116" s="88"/>
      <c r="T116" s="88"/>
      <c r="U116" s="88"/>
      <c r="V116" s="88"/>
      <c r="W116" s="88"/>
      <c r="X116" s="88"/>
      <c r="Y116" s="88"/>
      <c r="Z116" s="88"/>
      <c r="AA116" s="88"/>
      <c r="AB116" s="88"/>
      <c r="AC116" s="88"/>
      <c r="AD116" s="88"/>
      <c r="AE116" s="88"/>
      <c r="AF116" s="88"/>
      <c r="AG116" s="88"/>
      <c r="AH116" s="88"/>
      <c r="AI116" s="88"/>
      <c r="AJ116" s="88"/>
      <c r="AK116" s="88"/>
      <c r="AL116" s="88"/>
      <c r="AM116" s="88"/>
      <c r="AN116" s="88"/>
      <c r="AO116" s="88"/>
      <c r="AP116" s="88"/>
      <c r="AQ116" s="88"/>
      <c r="AR116" s="88"/>
      <c r="AS116" s="88"/>
      <c r="AT116" s="88"/>
      <c r="AU116" s="88"/>
      <c r="AV116" s="88"/>
      <c r="AW116" s="88"/>
      <c r="AX116" s="88"/>
      <c r="AY116" s="88"/>
      <c r="AZ116" s="88"/>
      <c r="BA116" s="88"/>
      <c r="BB116" s="88"/>
      <c r="BC116" s="88"/>
      <c r="BD116" s="88"/>
      <c r="BE116" s="88"/>
      <c r="BF116" s="88"/>
      <c r="BG116" s="88"/>
      <c r="BH116" s="88"/>
      <c r="BI116" s="88"/>
      <c r="BJ116" s="88"/>
      <c r="BK116" s="88"/>
      <c r="BL116" s="88"/>
      <c r="BM116" s="88"/>
      <c r="BN116" s="88"/>
      <c r="BO116" s="88"/>
      <c r="BP116" s="88"/>
      <c r="BQ116" s="88"/>
      <c r="BR116" s="88"/>
      <c r="BS116" s="88"/>
      <c r="BT116" s="88"/>
      <c r="BU116" s="88"/>
    </row>
    <row r="117" spans="1:73" s="89" customFormat="1" ht="47.25" x14ac:dyDescent="0.25">
      <c r="A117" s="158" t="s">
        <v>786</v>
      </c>
      <c r="B117" s="159" t="s">
        <v>729</v>
      </c>
      <c r="C117" s="159" t="s">
        <v>1049</v>
      </c>
      <c r="D117" s="158" t="s">
        <v>1050</v>
      </c>
      <c r="E117" s="178" t="s">
        <v>1051</v>
      </c>
      <c r="F117" s="179">
        <v>249000</v>
      </c>
      <c r="G117" s="180">
        <v>36810</v>
      </c>
      <c r="H117" s="181">
        <v>15659.87</v>
      </c>
      <c r="I117" s="181">
        <v>15259.25</v>
      </c>
      <c r="J117" s="181">
        <v>7502.01</v>
      </c>
      <c r="K117" s="181">
        <v>0</v>
      </c>
      <c r="L117" s="181">
        <v>0</v>
      </c>
      <c r="M117" s="181">
        <v>0</v>
      </c>
      <c r="N117" s="181">
        <v>0</v>
      </c>
      <c r="O117" s="182">
        <v>0</v>
      </c>
      <c r="P117" s="169">
        <f>SUM(H117:O117)</f>
        <v>38421.130000000005</v>
      </c>
      <c r="Q117" s="88"/>
      <c r="R117" s="88"/>
      <c r="S117" s="88"/>
      <c r="T117" s="88"/>
      <c r="U117" s="88"/>
      <c r="V117" s="88"/>
      <c r="W117" s="88"/>
      <c r="X117" s="88"/>
      <c r="Y117" s="88"/>
      <c r="Z117" s="88"/>
      <c r="AA117" s="88"/>
      <c r="AB117" s="88"/>
      <c r="AC117" s="88"/>
      <c r="AD117" s="88"/>
      <c r="AE117" s="88"/>
      <c r="AF117" s="88"/>
      <c r="AG117" s="88"/>
      <c r="AH117" s="88"/>
      <c r="AI117" s="88"/>
      <c r="AJ117" s="88"/>
      <c r="AK117" s="88"/>
      <c r="AL117" s="88"/>
      <c r="AM117" s="88"/>
      <c r="AN117" s="88"/>
      <c r="AO117" s="88"/>
      <c r="AP117" s="88"/>
      <c r="AQ117" s="88"/>
      <c r="AR117" s="88"/>
      <c r="AS117" s="88"/>
      <c r="AT117" s="88"/>
      <c r="AU117" s="88"/>
      <c r="AV117" s="88"/>
      <c r="AW117" s="88"/>
      <c r="AX117" s="88"/>
      <c r="AY117" s="88"/>
      <c r="AZ117" s="88"/>
      <c r="BA117" s="88"/>
      <c r="BB117" s="88"/>
      <c r="BC117" s="88"/>
      <c r="BD117" s="88"/>
      <c r="BE117" s="88"/>
      <c r="BF117" s="88"/>
      <c r="BG117" s="88"/>
      <c r="BH117" s="88"/>
      <c r="BI117" s="88"/>
      <c r="BJ117" s="88"/>
      <c r="BK117" s="88"/>
      <c r="BL117" s="88"/>
      <c r="BM117" s="88"/>
      <c r="BN117" s="88"/>
      <c r="BO117" s="88"/>
      <c r="BP117" s="88"/>
      <c r="BQ117" s="88"/>
      <c r="BR117" s="88"/>
      <c r="BS117" s="88"/>
      <c r="BT117" s="88"/>
      <c r="BU117" s="88"/>
    </row>
    <row r="118" spans="1:73" s="89" customFormat="1" ht="135" customHeight="1" x14ac:dyDescent="0.25">
      <c r="A118" s="158" t="s">
        <v>789</v>
      </c>
      <c r="B118" s="159" t="s">
        <v>729</v>
      </c>
      <c r="C118" s="159" t="s">
        <v>1130</v>
      </c>
      <c r="D118" s="158" t="s">
        <v>1052</v>
      </c>
      <c r="E118" s="178" t="s">
        <v>1053</v>
      </c>
      <c r="F118" s="179">
        <v>67400</v>
      </c>
      <c r="G118" s="180">
        <v>34618</v>
      </c>
      <c r="H118" s="181">
        <v>8282.6899999999987</v>
      </c>
      <c r="I118" s="181">
        <v>8066.52</v>
      </c>
      <c r="J118" s="181">
        <v>7851.04</v>
      </c>
      <c r="K118" s="181">
        <v>7632.94</v>
      </c>
      <c r="L118" s="181">
        <v>5585.52</v>
      </c>
      <c r="M118" s="181">
        <v>0</v>
      </c>
      <c r="N118" s="181">
        <v>0</v>
      </c>
      <c r="O118" s="182">
        <v>0</v>
      </c>
      <c r="P118" s="169">
        <f t="shared" ref="P118:P122" si="3">SUM(H118:O118)</f>
        <v>37418.71</v>
      </c>
      <c r="Q118" s="88"/>
      <c r="R118" s="88"/>
      <c r="S118" s="88"/>
      <c r="T118" s="88"/>
      <c r="U118" s="88"/>
      <c r="V118" s="88"/>
      <c r="W118" s="88"/>
      <c r="X118" s="88"/>
      <c r="Y118" s="88"/>
      <c r="Z118" s="88"/>
      <c r="AA118" s="88"/>
      <c r="AB118" s="88"/>
      <c r="AC118" s="88"/>
      <c r="AD118" s="88"/>
      <c r="AE118" s="88"/>
      <c r="AF118" s="88"/>
      <c r="AG118" s="88"/>
      <c r="AH118" s="88"/>
      <c r="AI118" s="88"/>
      <c r="AJ118" s="88"/>
      <c r="AK118" s="88"/>
      <c r="AL118" s="88"/>
      <c r="AM118" s="88"/>
      <c r="AN118" s="88"/>
      <c r="AO118" s="88"/>
      <c r="AP118" s="88"/>
      <c r="AQ118" s="88"/>
      <c r="AR118" s="88"/>
      <c r="AS118" s="88"/>
      <c r="AT118" s="88"/>
      <c r="AU118" s="88"/>
      <c r="AV118" s="88"/>
      <c r="AW118" s="88"/>
      <c r="AX118" s="88"/>
      <c r="AY118" s="88"/>
      <c r="AZ118" s="88"/>
      <c r="BA118" s="88"/>
      <c r="BB118" s="88"/>
      <c r="BC118" s="88"/>
      <c r="BD118" s="88"/>
      <c r="BE118" s="88"/>
      <c r="BF118" s="88"/>
      <c r="BG118" s="88"/>
      <c r="BH118" s="88"/>
      <c r="BI118" s="88"/>
      <c r="BJ118" s="88"/>
      <c r="BK118" s="88"/>
      <c r="BL118" s="88"/>
      <c r="BM118" s="88"/>
      <c r="BN118" s="88"/>
      <c r="BO118" s="88"/>
      <c r="BP118" s="88"/>
      <c r="BQ118" s="88"/>
      <c r="BR118" s="88"/>
      <c r="BS118" s="88"/>
      <c r="BT118" s="88"/>
      <c r="BU118" s="88"/>
    </row>
    <row r="119" spans="1:73" s="89" customFormat="1" ht="47.25" x14ac:dyDescent="0.25">
      <c r="A119" s="158" t="s">
        <v>801</v>
      </c>
      <c r="B119" s="159" t="s">
        <v>729</v>
      </c>
      <c r="C119" s="159" t="s">
        <v>1131</v>
      </c>
      <c r="D119" s="158" t="s">
        <v>1052</v>
      </c>
      <c r="E119" s="178" t="s">
        <v>1053</v>
      </c>
      <c r="F119" s="179">
        <v>69210</v>
      </c>
      <c r="G119" s="180">
        <v>35549</v>
      </c>
      <c r="H119" s="181">
        <v>8505.43</v>
      </c>
      <c r="I119" s="181">
        <v>8283.4599999999991</v>
      </c>
      <c r="J119" s="181">
        <v>8062.2</v>
      </c>
      <c r="K119" s="181">
        <v>7838.19</v>
      </c>
      <c r="L119" s="181">
        <v>5735.73</v>
      </c>
      <c r="M119" s="181">
        <v>0</v>
      </c>
      <c r="N119" s="181">
        <v>0</v>
      </c>
      <c r="O119" s="182">
        <v>0</v>
      </c>
      <c r="P119" s="169">
        <f t="shared" si="3"/>
        <v>38425.009999999995</v>
      </c>
      <c r="Q119" s="88"/>
      <c r="R119" s="88"/>
      <c r="S119" s="88"/>
      <c r="T119" s="88"/>
      <c r="U119" s="88"/>
      <c r="V119" s="88"/>
      <c r="W119" s="88"/>
      <c r="X119" s="88"/>
      <c r="Y119" s="88"/>
      <c r="Z119" s="88"/>
      <c r="AA119" s="88"/>
      <c r="AB119" s="88"/>
      <c r="AC119" s="88"/>
      <c r="AD119" s="88"/>
      <c r="AE119" s="88"/>
      <c r="AF119" s="88"/>
      <c r="AG119" s="88"/>
      <c r="AH119" s="88"/>
      <c r="AI119" s="88"/>
      <c r="AJ119" s="88"/>
      <c r="AK119" s="88"/>
      <c r="AL119" s="88"/>
      <c r="AM119" s="88"/>
      <c r="AN119" s="88"/>
      <c r="AO119" s="88"/>
      <c r="AP119" s="88"/>
      <c r="AQ119" s="88"/>
      <c r="AR119" s="88"/>
      <c r="AS119" s="88"/>
      <c r="AT119" s="88"/>
      <c r="AU119" s="88"/>
      <c r="AV119" s="88"/>
      <c r="AW119" s="88"/>
      <c r="AX119" s="88"/>
      <c r="AY119" s="88"/>
      <c r="AZ119" s="88"/>
      <c r="BA119" s="88"/>
      <c r="BB119" s="88"/>
      <c r="BC119" s="88"/>
      <c r="BD119" s="88"/>
      <c r="BE119" s="88"/>
      <c r="BF119" s="88"/>
      <c r="BG119" s="88"/>
      <c r="BH119" s="88"/>
      <c r="BI119" s="88"/>
      <c r="BJ119" s="88"/>
      <c r="BK119" s="88"/>
      <c r="BL119" s="88"/>
      <c r="BM119" s="88"/>
      <c r="BN119" s="88"/>
      <c r="BO119" s="88"/>
      <c r="BP119" s="88"/>
      <c r="BQ119" s="88"/>
      <c r="BR119" s="88"/>
      <c r="BS119" s="88"/>
      <c r="BT119" s="88"/>
      <c r="BU119" s="88"/>
    </row>
    <row r="120" spans="1:73" s="89" customFormat="1" ht="31.5" x14ac:dyDescent="0.25">
      <c r="A120" s="158" t="s">
        <v>805</v>
      </c>
      <c r="B120" s="159" t="s">
        <v>729</v>
      </c>
      <c r="C120" s="159" t="s">
        <v>1054</v>
      </c>
      <c r="D120" s="158" t="s">
        <v>1055</v>
      </c>
      <c r="E120" s="178" t="s">
        <v>1056</v>
      </c>
      <c r="F120" s="179">
        <v>373233</v>
      </c>
      <c r="G120" s="180">
        <v>277970</v>
      </c>
      <c r="H120" s="181">
        <v>23336.079999999998</v>
      </c>
      <c r="I120" s="181">
        <v>22896.83</v>
      </c>
      <c r="J120" s="181">
        <v>22484.83</v>
      </c>
      <c r="K120" s="181">
        <v>22037.59</v>
      </c>
      <c r="L120" s="181">
        <v>21608.57</v>
      </c>
      <c r="M120" s="181">
        <v>21180.129999999997</v>
      </c>
      <c r="N120" s="181">
        <v>20765.510000000002</v>
      </c>
      <c r="O120" s="163">
        <v>192019.66</v>
      </c>
      <c r="P120" s="169">
        <f>SUM(H120:O120)</f>
        <v>346329.2</v>
      </c>
      <c r="Q120" s="88"/>
      <c r="R120" s="88"/>
      <c r="S120" s="88"/>
      <c r="T120" s="88"/>
      <c r="U120" s="88"/>
      <c r="V120" s="88"/>
      <c r="W120" s="88"/>
      <c r="X120" s="88"/>
      <c r="Y120" s="88"/>
      <c r="Z120" s="88"/>
      <c r="AA120" s="88"/>
      <c r="AB120" s="88"/>
      <c r="AC120" s="88"/>
      <c r="AD120" s="88"/>
      <c r="AE120" s="88"/>
      <c r="AF120" s="88"/>
      <c r="AG120" s="88"/>
      <c r="AH120" s="88"/>
      <c r="AI120" s="88"/>
      <c r="AJ120" s="88"/>
      <c r="AK120" s="88"/>
      <c r="AL120" s="88"/>
      <c r="AM120" s="88"/>
      <c r="AN120" s="88"/>
      <c r="AO120" s="88"/>
      <c r="AP120" s="88"/>
      <c r="AQ120" s="88"/>
      <c r="AR120" s="88"/>
      <c r="AS120" s="88"/>
      <c r="AT120" s="88"/>
      <c r="AU120" s="88"/>
      <c r="AV120" s="88"/>
      <c r="AW120" s="88"/>
      <c r="AX120" s="88"/>
      <c r="AY120" s="88"/>
      <c r="AZ120" s="88"/>
      <c r="BA120" s="88"/>
      <c r="BB120" s="88"/>
      <c r="BC120" s="88"/>
      <c r="BD120" s="88"/>
      <c r="BE120" s="88"/>
      <c r="BF120" s="88"/>
      <c r="BG120" s="88"/>
      <c r="BH120" s="88"/>
      <c r="BI120" s="88"/>
      <c r="BJ120" s="88"/>
      <c r="BK120" s="88"/>
      <c r="BL120" s="88"/>
      <c r="BM120" s="88"/>
      <c r="BN120" s="88"/>
      <c r="BO120" s="88"/>
      <c r="BP120" s="88"/>
      <c r="BQ120" s="88"/>
      <c r="BR120" s="88"/>
      <c r="BS120" s="88"/>
      <c r="BT120" s="88"/>
      <c r="BU120" s="88"/>
    </row>
    <row r="121" spans="1:73" s="89" customFormat="1" ht="31.5" x14ac:dyDescent="0.25">
      <c r="A121" s="158" t="s">
        <v>807</v>
      </c>
      <c r="B121" s="159" t="s">
        <v>729</v>
      </c>
      <c r="C121" s="159" t="s">
        <v>1057</v>
      </c>
      <c r="D121" s="158" t="s">
        <v>1058</v>
      </c>
      <c r="E121" s="178" t="s">
        <v>1059</v>
      </c>
      <c r="F121" s="179">
        <v>272598</v>
      </c>
      <c r="G121" s="180">
        <v>205868</v>
      </c>
      <c r="H121" s="181">
        <v>16652.490000000002</v>
      </c>
      <c r="I121" s="181">
        <v>16341.6</v>
      </c>
      <c r="J121" s="181">
        <v>16053.8</v>
      </c>
      <c r="K121" s="181">
        <v>15739.650000000001</v>
      </c>
      <c r="L121" s="181">
        <v>15439.060000000001</v>
      </c>
      <c r="M121" s="181">
        <v>15138.94</v>
      </c>
      <c r="N121" s="181">
        <v>14849.28</v>
      </c>
      <c r="O121" s="163">
        <v>149064.99</v>
      </c>
      <c r="P121" s="169">
        <f>SUM(H121:O121)</f>
        <v>259279.81</v>
      </c>
      <c r="Q121" s="88"/>
      <c r="R121" s="88"/>
      <c r="S121" s="88"/>
      <c r="T121" s="88"/>
      <c r="U121" s="88"/>
      <c r="V121" s="88"/>
      <c r="W121" s="88"/>
      <c r="X121" s="88"/>
      <c r="Y121" s="88"/>
      <c r="Z121" s="88"/>
      <c r="AA121" s="88"/>
      <c r="AB121" s="88"/>
      <c r="AC121" s="88"/>
      <c r="AD121" s="88"/>
      <c r="AE121" s="88"/>
      <c r="AF121" s="88"/>
      <c r="AG121" s="88"/>
      <c r="AH121" s="88"/>
      <c r="AI121" s="88"/>
      <c r="AJ121" s="88"/>
      <c r="AK121" s="88"/>
      <c r="AL121" s="88"/>
      <c r="AM121" s="88"/>
      <c r="AN121" s="88"/>
      <c r="AO121" s="88"/>
      <c r="AP121" s="88"/>
      <c r="AQ121" s="88"/>
      <c r="AR121" s="88"/>
      <c r="AS121" s="88"/>
      <c r="AT121" s="88"/>
      <c r="AU121" s="88"/>
      <c r="AV121" s="88"/>
      <c r="AW121" s="88"/>
      <c r="AX121" s="88"/>
      <c r="AY121" s="88"/>
      <c r="AZ121" s="88"/>
      <c r="BA121" s="88"/>
      <c r="BB121" s="88"/>
      <c r="BC121" s="88"/>
      <c r="BD121" s="88"/>
      <c r="BE121" s="88"/>
      <c r="BF121" s="88"/>
      <c r="BG121" s="88"/>
      <c r="BH121" s="88"/>
      <c r="BI121" s="88"/>
      <c r="BJ121" s="88"/>
      <c r="BK121" s="88"/>
      <c r="BL121" s="88"/>
      <c r="BM121" s="88"/>
      <c r="BN121" s="88"/>
      <c r="BO121" s="88"/>
      <c r="BP121" s="88"/>
      <c r="BQ121" s="88"/>
      <c r="BR121" s="88"/>
      <c r="BS121" s="88"/>
      <c r="BT121" s="88"/>
      <c r="BU121" s="88"/>
    </row>
    <row r="122" spans="1:73" s="89" customFormat="1" ht="31.5" x14ac:dyDescent="0.25">
      <c r="A122" s="158" t="s">
        <v>823</v>
      </c>
      <c r="B122" s="159" t="s">
        <v>729</v>
      </c>
      <c r="C122" s="159" t="s">
        <v>1060</v>
      </c>
      <c r="D122" s="158" t="s">
        <v>1061</v>
      </c>
      <c r="E122" s="178" t="s">
        <v>1062</v>
      </c>
      <c r="F122" s="179">
        <v>150209</v>
      </c>
      <c r="G122" s="180">
        <v>84000</v>
      </c>
      <c r="H122" s="181">
        <v>8308.86</v>
      </c>
      <c r="I122" s="181">
        <v>8199.83</v>
      </c>
      <c r="J122" s="181">
        <v>8033.72</v>
      </c>
      <c r="K122" s="181">
        <v>7856.86</v>
      </c>
      <c r="L122" s="181">
        <v>7685.6</v>
      </c>
      <c r="M122" s="181">
        <v>7514.6</v>
      </c>
      <c r="N122" s="181">
        <v>7347.4699999999993</v>
      </c>
      <c r="O122" s="163">
        <v>46619.7</v>
      </c>
      <c r="P122" s="169">
        <f t="shared" si="3"/>
        <v>101566.64</v>
      </c>
      <c r="Q122" s="88"/>
      <c r="R122" s="88"/>
      <c r="S122" s="88"/>
      <c r="T122" s="88"/>
      <c r="U122" s="88"/>
      <c r="V122" s="88"/>
      <c r="W122" s="88"/>
      <c r="X122" s="88"/>
      <c r="Y122" s="88"/>
      <c r="Z122" s="88"/>
      <c r="AA122" s="88"/>
      <c r="AB122" s="88"/>
      <c r="AC122" s="88"/>
      <c r="AD122" s="88"/>
      <c r="AE122" s="88"/>
      <c r="AF122" s="88"/>
      <c r="AG122" s="88"/>
      <c r="AH122" s="88"/>
      <c r="AI122" s="88"/>
      <c r="AJ122" s="88"/>
      <c r="AK122" s="88"/>
      <c r="AL122" s="88"/>
      <c r="AM122" s="88"/>
      <c r="AN122" s="88"/>
      <c r="AO122" s="88"/>
      <c r="AP122" s="88"/>
      <c r="AQ122" s="88"/>
      <c r="AR122" s="88"/>
      <c r="AS122" s="88"/>
      <c r="AT122" s="88"/>
      <c r="AU122" s="88"/>
      <c r="AV122" s="88"/>
      <c r="AW122" s="88"/>
      <c r="AX122" s="88"/>
      <c r="AY122" s="88"/>
      <c r="AZ122" s="88"/>
      <c r="BA122" s="88"/>
      <c r="BB122" s="88"/>
      <c r="BC122" s="88"/>
      <c r="BD122" s="88"/>
      <c r="BE122" s="88"/>
      <c r="BF122" s="88"/>
      <c r="BG122" s="88"/>
      <c r="BH122" s="88"/>
      <c r="BI122" s="88"/>
      <c r="BJ122" s="88"/>
      <c r="BK122" s="88"/>
      <c r="BL122" s="88"/>
      <c r="BM122" s="88"/>
      <c r="BN122" s="88"/>
      <c r="BO122" s="88"/>
      <c r="BP122" s="88"/>
      <c r="BQ122" s="88"/>
      <c r="BR122" s="88"/>
      <c r="BS122" s="88"/>
      <c r="BT122" s="88"/>
      <c r="BU122" s="88"/>
    </row>
    <row r="123" spans="1:73" s="89" customFormat="1" ht="47.25" x14ac:dyDescent="0.25">
      <c r="A123" s="158" t="s">
        <v>840</v>
      </c>
      <c r="B123" s="159" t="s">
        <v>729</v>
      </c>
      <c r="C123" s="183" t="s">
        <v>1132</v>
      </c>
      <c r="D123" s="158" t="s">
        <v>1063</v>
      </c>
      <c r="E123" s="178" t="s">
        <v>1017</v>
      </c>
      <c r="F123" s="179">
        <v>554574</v>
      </c>
      <c r="G123" s="180">
        <v>490800</v>
      </c>
      <c r="H123" s="181">
        <v>32243.63</v>
      </c>
      <c r="I123" s="181">
        <v>31817.930000000008</v>
      </c>
      <c r="J123" s="181">
        <v>31342.99</v>
      </c>
      <c r="K123" s="181">
        <v>30750.439999999995</v>
      </c>
      <c r="L123" s="181">
        <v>30190.150000000009</v>
      </c>
      <c r="M123" s="181">
        <v>29630.570000000003</v>
      </c>
      <c r="N123" s="181">
        <v>29097.5</v>
      </c>
      <c r="O123" s="163">
        <v>388980.62999999989</v>
      </c>
      <c r="P123" s="169">
        <f>SUM(H123:O123)</f>
        <v>604053.83999999985</v>
      </c>
      <c r="Q123" s="88"/>
      <c r="R123" s="88"/>
      <c r="S123" s="88"/>
      <c r="T123" s="88"/>
      <c r="U123" s="88"/>
      <c r="V123" s="88"/>
      <c r="W123" s="88"/>
      <c r="X123" s="88"/>
      <c r="Y123" s="88"/>
      <c r="Z123" s="88"/>
      <c r="AA123" s="88"/>
      <c r="AB123" s="88"/>
      <c r="AC123" s="88"/>
      <c r="AD123" s="88"/>
      <c r="AE123" s="88"/>
      <c r="AF123" s="88"/>
      <c r="AG123" s="88"/>
      <c r="AH123" s="88"/>
      <c r="AI123" s="88"/>
      <c r="AJ123" s="88"/>
      <c r="AK123" s="88"/>
      <c r="AL123" s="88"/>
      <c r="AM123" s="88"/>
      <c r="AN123" s="88"/>
      <c r="AO123" s="88"/>
      <c r="AP123" s="88"/>
      <c r="AQ123" s="88"/>
      <c r="AR123" s="88"/>
      <c r="AS123" s="88"/>
      <c r="AT123" s="88"/>
      <c r="AU123" s="88"/>
      <c r="AV123" s="88"/>
      <c r="AW123" s="88"/>
      <c r="AX123" s="88"/>
      <c r="AY123" s="88"/>
      <c r="AZ123" s="88"/>
      <c r="BA123" s="88"/>
      <c r="BB123" s="88"/>
      <c r="BC123" s="88"/>
      <c r="BD123" s="88"/>
      <c r="BE123" s="88"/>
      <c r="BF123" s="88"/>
      <c r="BG123" s="88"/>
      <c r="BH123" s="88"/>
      <c r="BI123" s="88"/>
      <c r="BJ123" s="88"/>
      <c r="BK123" s="88"/>
      <c r="BL123" s="88"/>
      <c r="BM123" s="88"/>
      <c r="BN123" s="88"/>
      <c r="BO123" s="88"/>
      <c r="BP123" s="88"/>
      <c r="BQ123" s="88"/>
      <c r="BR123" s="88"/>
      <c r="BS123" s="88"/>
      <c r="BT123" s="88"/>
      <c r="BU123" s="88"/>
    </row>
    <row r="124" spans="1:73" s="89" customFormat="1" ht="31.5" x14ac:dyDescent="0.25">
      <c r="A124" s="158" t="s">
        <v>842</v>
      </c>
      <c r="B124" s="159" t="s">
        <v>729</v>
      </c>
      <c r="C124" s="183" t="s">
        <v>1064</v>
      </c>
      <c r="D124" s="158" t="s">
        <v>1065</v>
      </c>
      <c r="E124" s="178" t="s">
        <v>1066</v>
      </c>
      <c r="F124" s="179">
        <v>387000</v>
      </c>
      <c r="G124" s="180">
        <v>268339</v>
      </c>
      <c r="H124" s="181">
        <v>20323.370000000003</v>
      </c>
      <c r="I124" s="181">
        <v>20164.68</v>
      </c>
      <c r="J124" s="181">
        <v>19813.539999999997</v>
      </c>
      <c r="K124" s="181">
        <v>19425.5</v>
      </c>
      <c r="L124" s="181">
        <v>19056.390000000003</v>
      </c>
      <c r="M124" s="181">
        <v>18687.819999999996</v>
      </c>
      <c r="N124" s="181">
        <v>18334.37</v>
      </c>
      <c r="O124" s="163">
        <v>214493.42000000004</v>
      </c>
      <c r="P124" s="169">
        <f>SUM(H124:O124)</f>
        <v>350299.09</v>
      </c>
      <c r="Q124" s="88"/>
      <c r="R124" s="88"/>
      <c r="S124" s="88"/>
      <c r="T124" s="88"/>
      <c r="U124" s="88"/>
      <c r="V124" s="88"/>
      <c r="W124" s="88"/>
      <c r="X124" s="88"/>
      <c r="Y124" s="88"/>
      <c r="Z124" s="88"/>
      <c r="AA124" s="88"/>
      <c r="AB124" s="88"/>
      <c r="AC124" s="88"/>
      <c r="AD124" s="88"/>
      <c r="AE124" s="88"/>
      <c r="AF124" s="88"/>
      <c r="AG124" s="88"/>
      <c r="AH124" s="88"/>
      <c r="AI124" s="88"/>
      <c r="AJ124" s="88"/>
      <c r="AK124" s="88"/>
      <c r="AL124" s="88"/>
      <c r="AM124" s="88"/>
      <c r="AN124" s="88"/>
      <c r="AO124" s="88"/>
      <c r="AP124" s="88"/>
      <c r="AQ124" s="88"/>
      <c r="AR124" s="88"/>
      <c r="AS124" s="88"/>
      <c r="AT124" s="88"/>
      <c r="AU124" s="88"/>
      <c r="AV124" s="88"/>
      <c r="AW124" s="88"/>
      <c r="AX124" s="88"/>
      <c r="AY124" s="88"/>
      <c r="AZ124" s="88"/>
      <c r="BA124" s="88"/>
      <c r="BB124" s="88"/>
      <c r="BC124" s="88"/>
      <c r="BD124" s="88"/>
      <c r="BE124" s="88"/>
      <c r="BF124" s="88"/>
      <c r="BG124" s="88"/>
      <c r="BH124" s="88"/>
      <c r="BI124" s="88"/>
      <c r="BJ124" s="88"/>
      <c r="BK124" s="88"/>
      <c r="BL124" s="88"/>
      <c r="BM124" s="88"/>
      <c r="BN124" s="88"/>
      <c r="BO124" s="88"/>
      <c r="BP124" s="88"/>
      <c r="BQ124" s="88"/>
      <c r="BR124" s="88"/>
      <c r="BS124" s="88"/>
      <c r="BT124" s="88"/>
      <c r="BU124" s="88"/>
    </row>
    <row r="125" spans="1:73" s="89" customFormat="1" ht="63" x14ac:dyDescent="0.25">
      <c r="A125" s="158" t="s">
        <v>836</v>
      </c>
      <c r="B125" s="159" t="s">
        <v>729</v>
      </c>
      <c r="C125" s="183" t="s">
        <v>1111</v>
      </c>
      <c r="D125" s="158" t="s">
        <v>1067</v>
      </c>
      <c r="E125" s="178" t="s">
        <v>1068</v>
      </c>
      <c r="F125" s="179">
        <v>422549</v>
      </c>
      <c r="G125" s="180">
        <v>201552</v>
      </c>
      <c r="H125" s="181">
        <v>16271.979999999998</v>
      </c>
      <c r="I125" s="181">
        <v>15982.099999999999</v>
      </c>
      <c r="J125" s="181">
        <v>15721.579999999998</v>
      </c>
      <c r="K125" s="181">
        <v>15404.720000000001</v>
      </c>
      <c r="L125" s="181">
        <v>15101.95</v>
      </c>
      <c r="M125" s="181">
        <v>14799.61</v>
      </c>
      <c r="N125" s="181">
        <v>14508.250000000002</v>
      </c>
      <c r="O125" s="163">
        <v>149442.92000000001</v>
      </c>
      <c r="P125" s="169">
        <f>SUM(H125:O125)</f>
        <v>257233.11</v>
      </c>
      <c r="Q125" s="88"/>
      <c r="R125" s="88"/>
      <c r="S125" s="88"/>
      <c r="T125" s="88"/>
      <c r="U125" s="88"/>
      <c r="V125" s="88"/>
      <c r="W125" s="88"/>
      <c r="X125" s="88"/>
      <c r="Y125" s="88"/>
      <c r="Z125" s="88"/>
      <c r="AA125" s="88"/>
      <c r="AB125" s="88"/>
      <c r="AC125" s="88"/>
      <c r="AD125" s="88"/>
      <c r="AE125" s="88"/>
      <c r="AF125" s="88"/>
      <c r="AG125" s="88"/>
      <c r="AH125" s="88"/>
      <c r="AI125" s="88"/>
      <c r="AJ125" s="88"/>
      <c r="AK125" s="88"/>
      <c r="AL125" s="88"/>
      <c r="AM125" s="88"/>
      <c r="AN125" s="88"/>
      <c r="AO125" s="88"/>
      <c r="AP125" s="88"/>
      <c r="AQ125" s="88"/>
      <c r="AR125" s="88"/>
      <c r="AS125" s="88"/>
      <c r="AT125" s="88"/>
      <c r="AU125" s="88"/>
      <c r="AV125" s="88"/>
      <c r="AW125" s="88"/>
      <c r="AX125" s="88"/>
      <c r="AY125" s="88"/>
      <c r="AZ125" s="88"/>
      <c r="BA125" s="88"/>
      <c r="BB125" s="88"/>
      <c r="BC125" s="88"/>
      <c r="BD125" s="88"/>
      <c r="BE125" s="88"/>
      <c r="BF125" s="88"/>
      <c r="BG125" s="88"/>
      <c r="BH125" s="88"/>
      <c r="BI125" s="88"/>
      <c r="BJ125" s="88"/>
      <c r="BK125" s="88"/>
      <c r="BL125" s="88"/>
      <c r="BM125" s="88"/>
      <c r="BN125" s="88"/>
      <c r="BO125" s="88"/>
      <c r="BP125" s="88"/>
      <c r="BQ125" s="88"/>
      <c r="BR125" s="88"/>
      <c r="BS125" s="88"/>
      <c r="BT125" s="88"/>
      <c r="BU125" s="88"/>
    </row>
    <row r="126" spans="1:73" s="89" customFormat="1" ht="110.25" x14ac:dyDescent="0.25">
      <c r="A126" s="158" t="s">
        <v>844</v>
      </c>
      <c r="B126" s="159" t="s">
        <v>729</v>
      </c>
      <c r="C126" s="159" t="s">
        <v>1133</v>
      </c>
      <c r="D126" s="158" t="s">
        <v>1069</v>
      </c>
      <c r="E126" s="178" t="s">
        <v>1070</v>
      </c>
      <c r="F126" s="179">
        <v>2279588</v>
      </c>
      <c r="G126" s="180">
        <v>817684</v>
      </c>
      <c r="H126" s="181">
        <v>78276.530000000013</v>
      </c>
      <c r="I126" s="181">
        <v>76719.760000000009</v>
      </c>
      <c r="J126" s="181">
        <v>75244.599999999991</v>
      </c>
      <c r="K126" s="181">
        <v>73669.299999999988</v>
      </c>
      <c r="L126" s="181">
        <v>72146.14</v>
      </c>
      <c r="M126" s="181">
        <v>70625.099999999991</v>
      </c>
      <c r="N126" s="181">
        <v>69140.540000000008</v>
      </c>
      <c r="O126" s="163">
        <v>469784.11000000028</v>
      </c>
      <c r="P126" s="169">
        <f>SUM(H126:O126)</f>
        <v>985606.08000000031</v>
      </c>
      <c r="Q126" s="88"/>
      <c r="R126" s="88"/>
      <c r="S126" s="88"/>
      <c r="T126" s="88"/>
      <c r="U126" s="88"/>
      <c r="V126" s="88"/>
      <c r="W126" s="88"/>
      <c r="X126" s="88"/>
      <c r="Y126" s="88"/>
      <c r="Z126" s="88"/>
      <c r="AA126" s="88"/>
      <c r="AB126" s="88"/>
      <c r="AC126" s="88"/>
      <c r="AD126" s="88"/>
      <c r="AE126" s="88"/>
      <c r="AF126" s="88"/>
      <c r="AG126" s="88"/>
      <c r="AH126" s="88"/>
      <c r="AI126" s="88"/>
      <c r="AJ126" s="88"/>
      <c r="AK126" s="88"/>
      <c r="AL126" s="88"/>
      <c r="AM126" s="88"/>
      <c r="AN126" s="88"/>
      <c r="AO126" s="88"/>
      <c r="AP126" s="88"/>
      <c r="AQ126" s="88"/>
      <c r="AR126" s="88"/>
      <c r="AS126" s="88"/>
      <c r="AT126" s="88"/>
      <c r="AU126" s="88"/>
      <c r="AV126" s="88"/>
      <c r="AW126" s="88"/>
      <c r="AX126" s="88"/>
      <c r="AY126" s="88"/>
      <c r="AZ126" s="88"/>
      <c r="BA126" s="88"/>
      <c r="BB126" s="88"/>
      <c r="BC126" s="88"/>
      <c r="BD126" s="88"/>
      <c r="BE126" s="88"/>
      <c r="BF126" s="88"/>
      <c r="BG126" s="88"/>
      <c r="BH126" s="88"/>
      <c r="BI126" s="88"/>
      <c r="BJ126" s="88"/>
      <c r="BK126" s="88"/>
      <c r="BL126" s="88"/>
      <c r="BM126" s="88"/>
      <c r="BN126" s="88"/>
      <c r="BO126" s="88"/>
      <c r="BP126" s="88"/>
      <c r="BQ126" s="88"/>
      <c r="BR126" s="88"/>
      <c r="BS126" s="88"/>
      <c r="BT126" s="88"/>
      <c r="BU126" s="88"/>
    </row>
    <row r="127" spans="1:73" x14ac:dyDescent="0.25">
      <c r="A127" s="294" t="s">
        <v>1071</v>
      </c>
      <c r="B127" s="294"/>
      <c r="C127" s="294"/>
      <c r="D127" s="294"/>
      <c r="E127" s="294"/>
      <c r="F127" s="184">
        <f t="shared" ref="F127:P127" si="4">SUM(F116:F126)</f>
        <v>5331851</v>
      </c>
      <c r="G127" s="184">
        <f t="shared" si="4"/>
        <v>2453190</v>
      </c>
      <c r="H127" s="184">
        <f t="shared" si="4"/>
        <v>227944.54000000004</v>
      </c>
      <c r="I127" s="184">
        <f t="shared" si="4"/>
        <v>223731.96000000002</v>
      </c>
      <c r="J127" s="184">
        <f t="shared" si="4"/>
        <v>212110.31</v>
      </c>
      <c r="K127" s="184">
        <f t="shared" si="4"/>
        <v>200355.19</v>
      </c>
      <c r="L127" s="184">
        <f t="shared" si="4"/>
        <v>192549.11</v>
      </c>
      <c r="M127" s="184">
        <f t="shared" si="4"/>
        <v>177576.77</v>
      </c>
      <c r="N127" s="184">
        <f t="shared" si="4"/>
        <v>174042.92</v>
      </c>
      <c r="O127" s="184">
        <f t="shared" si="4"/>
        <v>1610405.4300000004</v>
      </c>
      <c r="P127" s="177">
        <f t="shared" si="4"/>
        <v>3018716.2300000004</v>
      </c>
    </row>
    <row r="130" spans="1:113" x14ac:dyDescent="0.25">
      <c r="A130" s="299" t="s">
        <v>1072</v>
      </c>
      <c r="B130" s="300"/>
      <c r="C130" s="300"/>
      <c r="D130" s="300"/>
      <c r="E130" s="300"/>
      <c r="F130" s="300"/>
      <c r="G130" s="301"/>
      <c r="H130" s="90">
        <f t="shared" ref="H130:P130" si="5">SUM(H127,H114)</f>
        <v>5047445.7699999996</v>
      </c>
      <c r="I130" s="90">
        <f t="shared" si="5"/>
        <v>5131393.03</v>
      </c>
      <c r="J130" s="90">
        <f t="shared" si="5"/>
        <v>4811416.879999999</v>
      </c>
      <c r="K130" s="90">
        <f t="shared" si="5"/>
        <v>4410000.120000001</v>
      </c>
      <c r="L130" s="90">
        <f t="shared" si="5"/>
        <v>4208241.6499999994</v>
      </c>
      <c r="M130" s="90">
        <f t="shared" si="5"/>
        <v>3911201.64</v>
      </c>
      <c r="N130" s="90">
        <f t="shared" si="5"/>
        <v>3629675.57</v>
      </c>
      <c r="O130" s="90">
        <f t="shared" si="5"/>
        <v>24775772.269999992</v>
      </c>
      <c r="P130" s="90">
        <f t="shared" si="5"/>
        <v>55925146.929999977</v>
      </c>
    </row>
    <row r="133" spans="1:113" x14ac:dyDescent="0.25">
      <c r="A133" s="302" t="s">
        <v>1073</v>
      </c>
      <c r="B133" s="303"/>
      <c r="C133" s="303"/>
      <c r="D133" s="303"/>
      <c r="E133" s="303"/>
      <c r="F133" s="303"/>
      <c r="G133" s="304"/>
      <c r="H133" s="91">
        <f t="shared" ref="H133:N133" si="6">H130/$O$135</f>
        <v>9.9665921966480803E-2</v>
      </c>
      <c r="I133" s="91">
        <f t="shared" si="6"/>
        <v>0.10132352889198522</v>
      </c>
      <c r="J133" s="91">
        <f t="shared" si="6"/>
        <v>9.5005339564111543E-2</v>
      </c>
      <c r="K133" s="91">
        <f t="shared" si="6"/>
        <v>8.7079039153716578E-2</v>
      </c>
      <c r="L133" s="91">
        <f t="shared" si="6"/>
        <v>8.3095154067399604E-2</v>
      </c>
      <c r="M133" s="91">
        <f t="shared" si="6"/>
        <v>7.7229857478471095E-2</v>
      </c>
      <c r="N133" s="91">
        <f t="shared" si="6"/>
        <v>7.1670896252791591E-2</v>
      </c>
      <c r="O133" s="92" t="s">
        <v>1074</v>
      </c>
      <c r="P133" s="92" t="s">
        <v>1074</v>
      </c>
    </row>
    <row r="134" spans="1:113" x14ac:dyDescent="0.25">
      <c r="A134" s="93"/>
      <c r="B134" s="94"/>
      <c r="C134" s="94"/>
      <c r="D134" s="94"/>
    </row>
    <row r="135" spans="1:113" x14ac:dyDescent="0.25">
      <c r="A135" s="305" t="s">
        <v>1075</v>
      </c>
      <c r="B135" s="306"/>
      <c r="C135" s="306"/>
      <c r="D135" s="306"/>
      <c r="E135" s="306"/>
      <c r="F135" s="306"/>
      <c r="G135" s="307"/>
      <c r="O135" s="314">
        <f>71109083-18468227-1987209-10000</f>
        <v>50643647</v>
      </c>
      <c r="P135" s="315"/>
      <c r="DI135" s="95" t="s">
        <v>1076</v>
      </c>
    </row>
    <row r="136" spans="1:113" x14ac:dyDescent="0.25">
      <c r="A136" s="308"/>
      <c r="B136" s="309"/>
      <c r="C136" s="309"/>
      <c r="D136" s="309"/>
      <c r="E136" s="309"/>
      <c r="F136" s="309"/>
      <c r="G136" s="310"/>
      <c r="M136" s="96"/>
      <c r="N136" s="97"/>
      <c r="O136" s="316"/>
      <c r="P136" s="317"/>
    </row>
    <row r="137" spans="1:113" x14ac:dyDescent="0.25">
      <c r="A137" s="311"/>
      <c r="B137" s="312"/>
      <c r="C137" s="312"/>
      <c r="D137" s="312"/>
      <c r="E137" s="312"/>
      <c r="F137" s="312"/>
      <c r="G137" s="313"/>
      <c r="M137" s="96"/>
      <c r="N137" s="97"/>
      <c r="O137" s="318"/>
      <c r="P137" s="319"/>
    </row>
    <row r="138" spans="1:113" x14ac:dyDescent="0.25">
      <c r="M138" s="96"/>
      <c r="N138" s="96"/>
    </row>
    <row r="140" spans="1:113" s="107" customFormat="1" x14ac:dyDescent="0.25">
      <c r="A140" s="142" t="s">
        <v>1077</v>
      </c>
      <c r="B140" s="185"/>
      <c r="C140" s="186"/>
      <c r="D140" s="186"/>
      <c r="E140" s="187"/>
      <c r="F140" s="188"/>
      <c r="G140" s="189"/>
    </row>
    <row r="141" spans="1:113" s="107" customFormat="1" x14ac:dyDescent="0.25">
      <c r="A141" s="186"/>
      <c r="B141" s="186"/>
      <c r="C141" s="190"/>
      <c r="D141" s="186"/>
      <c r="E141" s="187"/>
      <c r="F141" s="188"/>
      <c r="G141" s="189"/>
    </row>
    <row r="142" spans="1:113" s="193" customFormat="1" ht="18.75" x14ac:dyDescent="0.3">
      <c r="A142" s="191"/>
      <c r="B142" s="192"/>
      <c r="C142" s="295" t="s">
        <v>1100</v>
      </c>
      <c r="D142" s="295"/>
      <c r="E142" s="295"/>
      <c r="F142" s="295"/>
      <c r="G142" s="295"/>
      <c r="H142" s="295"/>
      <c r="I142" s="295"/>
      <c r="J142" s="295"/>
      <c r="K142" s="295"/>
      <c r="L142" s="295"/>
      <c r="M142" s="295"/>
      <c r="N142" s="295"/>
      <c r="O142" s="295"/>
      <c r="P142" s="295"/>
    </row>
    <row r="143" spans="1:113" x14ac:dyDescent="0.25">
      <c r="A143" s="98"/>
      <c r="B143" s="98"/>
      <c r="C143" s="99"/>
      <c r="D143" s="98"/>
      <c r="E143" s="89"/>
      <c r="F143" s="100"/>
      <c r="G143" s="101"/>
    </row>
    <row r="144" spans="1:113" ht="18" x14ac:dyDescent="0.25">
      <c r="A144" s="102"/>
      <c r="B144" s="103"/>
      <c r="C144" s="102"/>
      <c r="D144" s="104"/>
      <c r="E144" s="105"/>
      <c r="F144" s="104"/>
      <c r="K144" s="106"/>
    </row>
  </sheetData>
  <mergeCells count="21">
    <mergeCell ref="C142:P142"/>
    <mergeCell ref="I1:P1"/>
    <mergeCell ref="I2:P2"/>
    <mergeCell ref="A4:P4"/>
    <mergeCell ref="A5:A6"/>
    <mergeCell ref="B5:B6"/>
    <mergeCell ref="C5:C6"/>
    <mergeCell ref="D5:D6"/>
    <mergeCell ref="E5:E6"/>
    <mergeCell ref="F5:F6"/>
    <mergeCell ref="G5:G6"/>
    <mergeCell ref="A130:G130"/>
    <mergeCell ref="A133:G133"/>
    <mergeCell ref="A135:G137"/>
    <mergeCell ref="O135:P137"/>
    <mergeCell ref="H5:O5"/>
    <mergeCell ref="P5:P6"/>
    <mergeCell ref="A7:P7"/>
    <mergeCell ref="A114:E114"/>
    <mergeCell ref="A115:P115"/>
    <mergeCell ref="A127:E127"/>
  </mergeCells>
  <pageMargins left="0.47" right="0.2" top="0.74803149606299213" bottom="0.43" header="0.31496062992125984" footer="0.31496062992125984"/>
  <pageSetup paperSize="8" scale="7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0"/>
  <sheetViews>
    <sheetView workbookViewId="0">
      <selection activeCell="E1" sqref="E1"/>
    </sheetView>
  </sheetViews>
  <sheetFormatPr defaultColWidth="9.140625" defaultRowHeight="15.75" x14ac:dyDescent="0.25"/>
  <cols>
    <col min="1" max="1" width="14.42578125" style="107" customWidth="1"/>
    <col min="2" max="2" width="85" style="107" customWidth="1"/>
    <col min="3" max="3" width="18" style="107" customWidth="1"/>
    <col min="4" max="16384" width="9.140625" style="107"/>
  </cols>
  <sheetData>
    <row r="1" spans="1:3" ht="47.45" customHeight="1" x14ac:dyDescent="0.25">
      <c r="B1" s="324" t="s">
        <v>1136</v>
      </c>
      <c r="C1" s="324"/>
    </row>
    <row r="2" spans="1:3" x14ac:dyDescent="0.25">
      <c r="A2" s="108"/>
      <c r="B2" s="108"/>
      <c r="C2" s="109"/>
    </row>
    <row r="3" spans="1:3" x14ac:dyDescent="0.25">
      <c r="A3" s="325" t="s">
        <v>1137</v>
      </c>
      <c r="B3" s="325"/>
      <c r="C3" s="326"/>
    </row>
    <row r="4" spans="1:3" x14ac:dyDescent="0.25">
      <c r="A4" s="327"/>
      <c r="B4" s="328"/>
    </row>
    <row r="5" spans="1:3" x14ac:dyDescent="0.25">
      <c r="A5" s="329" t="s">
        <v>1078</v>
      </c>
      <c r="B5" s="329" t="s">
        <v>1079</v>
      </c>
      <c r="C5" s="329" t="s">
        <v>1080</v>
      </c>
    </row>
    <row r="6" spans="1:3" x14ac:dyDescent="0.25">
      <c r="A6" s="330"/>
      <c r="B6" s="331"/>
      <c r="C6" s="332"/>
    </row>
    <row r="7" spans="1:3" x14ac:dyDescent="0.25">
      <c r="A7" s="110"/>
      <c r="B7" s="111"/>
      <c r="C7" s="112"/>
    </row>
    <row r="8" spans="1:3" x14ac:dyDescent="0.25">
      <c r="A8" s="113"/>
      <c r="B8" s="114" t="s">
        <v>1081</v>
      </c>
      <c r="C8" s="115"/>
    </row>
    <row r="9" spans="1:3" x14ac:dyDescent="0.25">
      <c r="A9" s="113"/>
      <c r="B9" s="116" t="s">
        <v>1082</v>
      </c>
      <c r="C9" s="117">
        <f>C11</f>
        <v>532</v>
      </c>
    </row>
    <row r="10" spans="1:3" x14ac:dyDescent="0.25">
      <c r="A10" s="110"/>
      <c r="B10" s="118"/>
      <c r="C10" s="119"/>
    </row>
    <row r="11" spans="1:3" x14ac:dyDescent="0.25">
      <c r="A11" s="118">
        <v>23000</v>
      </c>
      <c r="B11" s="118" t="s">
        <v>1083</v>
      </c>
      <c r="C11" s="120">
        <f>SUM(C12:C13)</f>
        <v>532</v>
      </c>
    </row>
    <row r="12" spans="1:3" x14ac:dyDescent="0.25">
      <c r="A12" s="112">
        <v>23410</v>
      </c>
      <c r="B12" s="112" t="s">
        <v>1084</v>
      </c>
      <c r="C12" s="121">
        <v>0</v>
      </c>
    </row>
    <row r="13" spans="1:3" x14ac:dyDescent="0.25">
      <c r="A13" s="112">
        <v>23510</v>
      </c>
      <c r="B13" s="112" t="s">
        <v>1085</v>
      </c>
      <c r="C13" s="112">
        <v>532</v>
      </c>
    </row>
    <row r="14" spans="1:3" s="123" customFormat="1" x14ac:dyDescent="0.25">
      <c r="A14" s="122"/>
      <c r="B14" s="122"/>
      <c r="C14" s="122"/>
    </row>
    <row r="15" spans="1:3" s="125" customFormat="1" x14ac:dyDescent="0.25">
      <c r="A15" s="124"/>
      <c r="B15" s="114" t="s">
        <v>1086</v>
      </c>
      <c r="C15" s="124"/>
    </row>
    <row r="16" spans="1:3" s="128" customFormat="1" x14ac:dyDescent="0.25">
      <c r="A16" s="126"/>
      <c r="B16" s="116" t="s">
        <v>1087</v>
      </c>
      <c r="C16" s="127">
        <f>C18+C21</f>
        <v>572</v>
      </c>
    </row>
    <row r="17" spans="1:3" s="132" customFormat="1" x14ac:dyDescent="0.25">
      <c r="A17" s="129"/>
      <c r="B17" s="130"/>
      <c r="C17" s="131"/>
    </row>
    <row r="18" spans="1:3" s="136" customFormat="1" x14ac:dyDescent="0.25">
      <c r="A18" s="133" t="s">
        <v>406</v>
      </c>
      <c r="B18" s="134" t="s">
        <v>1088</v>
      </c>
      <c r="C18" s="135">
        <f>SUM(C19)</f>
        <v>40</v>
      </c>
    </row>
    <row r="19" spans="1:3" s="137" customFormat="1" x14ac:dyDescent="0.25">
      <c r="A19" s="133" t="s">
        <v>444</v>
      </c>
      <c r="B19" s="134" t="s">
        <v>445</v>
      </c>
      <c r="C19" s="135">
        <f>SUM(C20)</f>
        <v>40</v>
      </c>
    </row>
    <row r="20" spans="1:3" s="137" customFormat="1" x14ac:dyDescent="0.25">
      <c r="A20" s="138" t="s">
        <v>459</v>
      </c>
      <c r="B20" s="139" t="s">
        <v>460</v>
      </c>
      <c r="C20" s="139">
        <v>40</v>
      </c>
    </row>
    <row r="21" spans="1:3" x14ac:dyDescent="0.25">
      <c r="A21" s="133" t="s">
        <v>477</v>
      </c>
      <c r="B21" s="134" t="s">
        <v>1089</v>
      </c>
      <c r="C21" s="140">
        <f>C22</f>
        <v>532</v>
      </c>
    </row>
    <row r="22" spans="1:3" x14ac:dyDescent="0.25">
      <c r="A22" s="133" t="s">
        <v>548</v>
      </c>
      <c r="B22" s="118" t="s">
        <v>1090</v>
      </c>
      <c r="C22" s="118">
        <v>532</v>
      </c>
    </row>
    <row r="23" spans="1:3" x14ac:dyDescent="0.25">
      <c r="A23" s="141">
        <v>9512</v>
      </c>
      <c r="B23" s="112" t="s">
        <v>1091</v>
      </c>
      <c r="C23" s="112">
        <v>532</v>
      </c>
    </row>
    <row r="24" spans="1:3" x14ac:dyDescent="0.25">
      <c r="A24" s="118"/>
      <c r="B24" s="118" t="s">
        <v>657</v>
      </c>
      <c r="C24" s="119">
        <v>40</v>
      </c>
    </row>
    <row r="25" spans="1:3" x14ac:dyDescent="0.25">
      <c r="A25" s="118"/>
      <c r="B25" s="118" t="s">
        <v>658</v>
      </c>
      <c r="C25" s="119">
        <v>0</v>
      </c>
    </row>
    <row r="26" spans="1:3" x14ac:dyDescent="0.25">
      <c r="C26" s="136"/>
    </row>
    <row r="27" spans="1:3" x14ac:dyDescent="0.25">
      <c r="C27" s="136"/>
    </row>
    <row r="28" spans="1:3" x14ac:dyDescent="0.25">
      <c r="A28" s="142" t="s">
        <v>1141</v>
      </c>
      <c r="B28" s="143"/>
      <c r="C28" s="143"/>
    </row>
    <row r="29" spans="1:3" x14ac:dyDescent="0.25">
      <c r="A29" s="143"/>
      <c r="B29" s="143"/>
    </row>
    <row r="30" spans="1:3" x14ac:dyDescent="0.25">
      <c r="A30" s="143"/>
      <c r="B30" s="143"/>
    </row>
    <row r="31" spans="1:3" x14ac:dyDescent="0.25">
      <c r="A31" s="143"/>
      <c r="B31" s="143"/>
    </row>
    <row r="32" spans="1:3" x14ac:dyDescent="0.25">
      <c r="A32" s="323" t="s">
        <v>1101</v>
      </c>
      <c r="B32" s="323"/>
      <c r="C32" s="323"/>
    </row>
    <row r="33" spans="1:3" x14ac:dyDescent="0.25">
      <c r="A33" s="143"/>
      <c r="B33" s="143"/>
      <c r="C33" s="143"/>
    </row>
    <row r="35" spans="1:3" x14ac:dyDescent="0.25">
      <c r="C35" s="143"/>
    </row>
    <row r="36" spans="1:3" x14ac:dyDescent="0.25">
      <c r="B36" s="143"/>
      <c r="C36" s="143"/>
    </row>
    <row r="37" spans="1:3" x14ac:dyDescent="0.25">
      <c r="B37" s="143"/>
      <c r="C37" s="143"/>
    </row>
    <row r="38" spans="1:3" x14ac:dyDescent="0.25">
      <c r="B38" s="143"/>
      <c r="C38" s="143"/>
    </row>
    <row r="39" spans="1:3" x14ac:dyDescent="0.25">
      <c r="B39" s="143"/>
      <c r="C39" s="143"/>
    </row>
    <row r="40" spans="1:3" x14ac:dyDescent="0.25">
      <c r="B40" s="143"/>
      <c r="C40" s="143"/>
    </row>
  </sheetData>
  <mergeCells count="7">
    <mergeCell ref="A32:C32"/>
    <mergeCell ref="B1:C1"/>
    <mergeCell ref="A3:C3"/>
    <mergeCell ref="A4:B4"/>
    <mergeCell ref="A5:A6"/>
    <mergeCell ref="B5:B6"/>
    <mergeCell ref="C5:C6"/>
  </mergeCells>
  <pageMargins left="0.53" right="0.55000000000000004" top="0.74803149606299213" bottom="0.74803149606299213" header="0.31496062992125984" footer="0.31496062992125984"/>
  <pageSetup paperSize="9" scale="70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workbookViewId="0">
      <selection activeCell="L1" sqref="L1"/>
    </sheetView>
  </sheetViews>
  <sheetFormatPr defaultColWidth="9.140625" defaultRowHeight="12.75" x14ac:dyDescent="0.2"/>
  <cols>
    <col min="1" max="4" width="7.42578125" style="144" customWidth="1"/>
    <col min="5" max="5" width="9.140625" style="144"/>
    <col min="6" max="6" width="37.5703125" style="144" customWidth="1"/>
    <col min="7" max="7" width="11.5703125" style="144" customWidth="1"/>
    <col min="8" max="8" width="13.85546875" style="144" customWidth="1"/>
    <col min="9" max="10" width="14" style="144" customWidth="1"/>
    <col min="11" max="16384" width="9.140625" style="144"/>
  </cols>
  <sheetData>
    <row r="1" spans="1:17" ht="6" customHeight="1" x14ac:dyDescent="0.25">
      <c r="B1" s="145"/>
      <c r="C1" s="145"/>
      <c r="D1" s="145"/>
      <c r="E1" s="145"/>
      <c r="F1" s="145"/>
      <c r="G1" s="145"/>
      <c r="H1" s="145"/>
      <c r="I1" s="145"/>
      <c r="J1" s="146"/>
      <c r="K1" s="146"/>
      <c r="L1" s="146"/>
      <c r="M1" s="146"/>
      <c r="N1" s="146"/>
      <c r="O1" s="146"/>
      <c r="P1" s="146"/>
      <c r="Q1" s="146"/>
    </row>
    <row r="2" spans="1:17" ht="15.6" customHeight="1" x14ac:dyDescent="0.25">
      <c r="B2" s="145"/>
      <c r="C2" s="145"/>
      <c r="D2" s="145"/>
      <c r="E2" s="145"/>
      <c r="F2" s="324" t="s">
        <v>1138</v>
      </c>
      <c r="G2" s="324"/>
      <c r="H2" s="324"/>
      <c r="I2" s="324"/>
      <c r="J2" s="324"/>
      <c r="K2" s="146"/>
      <c r="L2" s="146"/>
      <c r="M2" s="146"/>
      <c r="N2" s="146"/>
      <c r="O2" s="146"/>
      <c r="P2" s="146"/>
      <c r="Q2" s="146"/>
    </row>
    <row r="3" spans="1:17" ht="27.6" customHeight="1" x14ac:dyDescent="0.25">
      <c r="B3" s="145"/>
      <c r="C3" s="145"/>
      <c r="D3" s="145"/>
      <c r="E3" s="145"/>
      <c r="F3" s="324"/>
      <c r="G3" s="324"/>
      <c r="H3" s="324"/>
      <c r="I3" s="324"/>
      <c r="J3" s="324"/>
      <c r="K3" s="146"/>
      <c r="L3" s="146"/>
      <c r="M3" s="146"/>
      <c r="N3" s="146"/>
      <c r="O3" s="146"/>
      <c r="P3" s="146"/>
      <c r="Q3" s="146"/>
    </row>
    <row r="5" spans="1:17" ht="18.75" x14ac:dyDescent="0.2">
      <c r="A5" s="335" t="s">
        <v>1139</v>
      </c>
      <c r="B5" s="336"/>
      <c r="C5" s="336"/>
      <c r="D5" s="336"/>
      <c r="E5" s="336"/>
      <c r="F5" s="336"/>
      <c r="G5" s="336"/>
      <c r="H5" s="336"/>
      <c r="I5" s="336"/>
    </row>
    <row r="7" spans="1:17" ht="12.75" customHeight="1" x14ac:dyDescent="0.2">
      <c r="A7" s="337" t="s">
        <v>269</v>
      </c>
      <c r="B7" s="338"/>
      <c r="C7" s="338"/>
      <c r="D7" s="339"/>
      <c r="E7" s="346" t="s">
        <v>1092</v>
      </c>
      <c r="F7" s="346"/>
      <c r="G7" s="347" t="s">
        <v>1093</v>
      </c>
      <c r="H7" s="147" t="s">
        <v>226</v>
      </c>
      <c r="I7" s="147" t="s">
        <v>228</v>
      </c>
      <c r="J7" s="147">
        <v>5200</v>
      </c>
    </row>
    <row r="8" spans="1:17" ht="76.5" x14ac:dyDescent="0.2">
      <c r="A8" s="340"/>
      <c r="B8" s="341"/>
      <c r="C8" s="341"/>
      <c r="D8" s="342"/>
      <c r="E8" s="346"/>
      <c r="F8" s="346"/>
      <c r="G8" s="348"/>
      <c r="H8" s="147" t="s">
        <v>227</v>
      </c>
      <c r="I8" s="147" t="s">
        <v>229</v>
      </c>
      <c r="J8" s="147" t="s">
        <v>1094</v>
      </c>
    </row>
    <row r="9" spans="1:17" ht="25.5" x14ac:dyDescent="0.2">
      <c r="A9" s="343"/>
      <c r="B9" s="344"/>
      <c r="C9" s="344"/>
      <c r="D9" s="345"/>
      <c r="E9" s="346" t="s">
        <v>659</v>
      </c>
      <c r="F9" s="346"/>
      <c r="G9" s="349"/>
      <c r="H9" s="147" t="s">
        <v>1093</v>
      </c>
      <c r="I9" s="147" t="s">
        <v>1093</v>
      </c>
      <c r="J9" s="147" t="s">
        <v>1093</v>
      </c>
    </row>
    <row r="10" spans="1:17" x14ac:dyDescent="0.2">
      <c r="A10" s="333" t="s">
        <v>4</v>
      </c>
      <c r="B10" s="333"/>
      <c r="C10" s="333"/>
      <c r="D10" s="333"/>
      <c r="E10" s="333"/>
      <c r="F10" s="333"/>
      <c r="G10" s="148">
        <f t="shared" ref="G10:G12" si="0">H10+I10+J10</f>
        <v>572</v>
      </c>
      <c r="H10" s="148">
        <f>H11+H12</f>
        <v>0</v>
      </c>
      <c r="I10" s="148">
        <f t="shared" ref="I10:J10" si="1">I11+I12</f>
        <v>40</v>
      </c>
      <c r="J10" s="148">
        <f t="shared" si="1"/>
        <v>532</v>
      </c>
    </row>
    <row r="11" spans="1:17" x14ac:dyDescent="0.2">
      <c r="A11" s="149" t="s">
        <v>406</v>
      </c>
      <c r="B11" s="334" t="s">
        <v>407</v>
      </c>
      <c r="C11" s="334"/>
      <c r="D11" s="334"/>
      <c r="E11" s="334"/>
      <c r="F11" s="334"/>
      <c r="G11" s="148">
        <f t="shared" si="0"/>
        <v>40</v>
      </c>
      <c r="H11" s="148">
        <v>0</v>
      </c>
      <c r="I11" s="148">
        <v>40</v>
      </c>
      <c r="J11" s="148">
        <v>0</v>
      </c>
    </row>
    <row r="12" spans="1:17" x14ac:dyDescent="0.2">
      <c r="A12" s="149" t="s">
        <v>477</v>
      </c>
      <c r="B12" s="334" t="s">
        <v>478</v>
      </c>
      <c r="C12" s="334"/>
      <c r="D12" s="334"/>
      <c r="E12" s="334"/>
      <c r="F12" s="334"/>
      <c r="G12" s="148">
        <f t="shared" si="0"/>
        <v>532</v>
      </c>
      <c r="H12" s="148">
        <v>0</v>
      </c>
      <c r="I12" s="148">
        <v>0</v>
      </c>
      <c r="J12" s="148">
        <v>532</v>
      </c>
    </row>
    <row r="13" spans="1:17" x14ac:dyDescent="0.2">
      <c r="A13" s="150"/>
      <c r="B13" s="151"/>
      <c r="C13" s="151"/>
      <c r="D13" s="151"/>
      <c r="E13" s="151"/>
      <c r="F13" s="151"/>
      <c r="G13" s="152"/>
      <c r="H13" s="152"/>
      <c r="I13" s="152"/>
      <c r="J13" s="152"/>
    </row>
    <row r="15" spans="1:17" ht="15.75" x14ac:dyDescent="0.25">
      <c r="A15" s="142" t="s">
        <v>1140</v>
      </c>
      <c r="B15" s="143"/>
      <c r="C15" s="143"/>
    </row>
    <row r="16" spans="1:17" ht="15.75" x14ac:dyDescent="0.25">
      <c r="A16" s="143"/>
      <c r="B16" s="143"/>
      <c r="C16" s="107"/>
    </row>
    <row r="17" spans="1:10" ht="15.75" x14ac:dyDescent="0.25">
      <c r="A17" s="143"/>
      <c r="B17" s="143"/>
      <c r="C17" s="107"/>
    </row>
    <row r="18" spans="1:10" ht="15.75" x14ac:dyDescent="0.25">
      <c r="A18" s="143"/>
      <c r="B18" s="143"/>
      <c r="C18" s="107"/>
    </row>
    <row r="19" spans="1:10" ht="15.75" x14ac:dyDescent="0.25">
      <c r="A19" s="323" t="s">
        <v>1101</v>
      </c>
      <c r="B19" s="323"/>
      <c r="C19" s="323"/>
      <c r="D19" s="323"/>
      <c r="E19" s="323"/>
      <c r="F19" s="323"/>
      <c r="G19" s="323"/>
      <c r="H19" s="323"/>
      <c r="I19" s="323"/>
      <c r="J19" s="323"/>
    </row>
  </sheetData>
  <mergeCells count="10">
    <mergeCell ref="A19:J19"/>
    <mergeCell ref="A10:F10"/>
    <mergeCell ref="B11:F11"/>
    <mergeCell ref="B12:F12"/>
    <mergeCell ref="F2:J3"/>
    <mergeCell ref="A5:I5"/>
    <mergeCell ref="A7:D9"/>
    <mergeCell ref="E7:F8"/>
    <mergeCell ref="G7:G9"/>
    <mergeCell ref="E9:F9"/>
  </mergeCells>
  <pageMargins left="0.70866141732283472" right="0.70866141732283472" top="0.74803149606299213" bottom="0.74803149606299213" header="0.31496062992125984" footer="0.31496062992125984"/>
  <pageSetup paperSize="9" scale="9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233CC5100B81A42B945CE9210808794" ma:contentTypeVersion="12" ma:contentTypeDescription="Create a new document." ma:contentTypeScope="" ma:versionID="434d033cbeae589540430e473bd22341">
  <xsd:schema xmlns:xsd="http://www.w3.org/2001/XMLSchema" xmlns:xs="http://www.w3.org/2001/XMLSchema" xmlns:p="http://schemas.microsoft.com/office/2006/metadata/properties" xmlns:ns2="00e80964-bc51-4585-b49a-8aafd237c169" xmlns:ns3="400f1068-6c1c-4d4a-b829-dfece9a8e6a8" targetNamespace="http://schemas.microsoft.com/office/2006/metadata/properties" ma:root="true" ma:fieldsID="4c66bb4172fda7b1c5abbb5470c2e0e2" ns2:_="" ns3:_="">
    <xsd:import namespace="00e80964-bc51-4585-b49a-8aafd237c169"/>
    <xsd:import namespace="400f1068-6c1c-4d4a-b829-dfece9a8e6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e80964-bc51-4585-b49a-8aafd237c16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3026f578-3aa6-47b5-940c-f0b6d8b2b48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00f1068-6c1c-4d4a-b829-dfece9a8e6a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6cd6f09e-20a0-420e-9f66-371428d5d077}" ma:internalName="TaxCatchAll" ma:showField="CatchAllData" ma:web="400f1068-6c1c-4d4a-b829-dfece9a8e6a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0e80964-bc51-4585-b49a-8aafd237c169">
      <Terms xmlns="http://schemas.microsoft.com/office/infopath/2007/PartnerControls"/>
    </lcf76f155ced4ddcb4097134ff3c332f>
    <TaxCatchAll xmlns="400f1068-6c1c-4d4a-b829-dfece9a8e6a8" xsi:nil="true"/>
  </documentManagement>
</p:properties>
</file>

<file path=customXml/itemProps1.xml><?xml version="1.0" encoding="utf-8"?>
<ds:datastoreItem xmlns:ds="http://schemas.openxmlformats.org/officeDocument/2006/customXml" ds:itemID="{8F374E9F-B4FE-496E-8469-ECE1841F530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DDA2635-6C8C-4B60-A58A-AEA4BF7B26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e80964-bc51-4585-b49a-8aafd237c169"/>
    <ds:schemaRef ds:uri="400f1068-6c1c-4d4a-b829-dfece9a8e6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85BA05A-931C-49C1-B336-1E649BCAD1C2}">
  <ds:schemaRefs>
    <ds:schemaRef ds:uri="http://schemas.microsoft.com/office/2006/metadata/properties"/>
    <ds:schemaRef ds:uri="http://schemas.microsoft.com/office/infopath/2007/PartnerControls"/>
    <ds:schemaRef ds:uri="00e80964-bc51-4585-b49a-8aafd237c169"/>
    <ds:schemaRef ds:uri="400f1068-6c1c-4d4a-b829-dfece9a8e6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1.pielikums</vt:lpstr>
      <vt:lpstr>2.pielikums</vt:lpstr>
      <vt:lpstr>3.pielikums_Saistību apmērs</vt:lpstr>
      <vt:lpstr>4.pielikums_Ziedojumu_tame</vt:lpstr>
      <vt:lpstr>5.pielikums_Ziedojumi_pa_EKK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SD1059</dc:creator>
  <cp:keywords/>
  <dc:description/>
  <cp:lastModifiedBy>Uldis Ervalds</cp:lastModifiedBy>
  <cp:revision/>
  <cp:lastPrinted>2026-01-26T10:43:21Z</cp:lastPrinted>
  <dcterms:created xsi:type="dcterms:W3CDTF">2000-12-02T14:17:49Z</dcterms:created>
  <dcterms:modified xsi:type="dcterms:W3CDTF">2026-01-30T12:17:21Z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0x0101008233CC5100B81A42B945CE9210808794</vt:lpwstr>
  </property>
  <property fmtid="{D5CDD505-2E9C-101B-9397-08002B2CF9AE}" pid="3" name="MediaServiceImageTags">
    <vt:lpwstr/>
  </property>
</Properties>
</file>