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bookViews>
    <workbookView xWindow="0" yWindow="0" windowWidth="19440" windowHeight="11340"/>
  </bookViews>
  <sheets>
    <sheet name="Sheet1" sheetId="1" r:id="rId1"/>
  </sheets>
  <definedNames>
    <definedName name="_xlnm.Print_Titles" localSheetId="0">Sheet1!$5:$7</definedName>
  </definedNames>
  <calcPr calcId="14562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J18" i="1" l="1"/>
  <c r="K18" i="1"/>
  <c r="I18" i="1"/>
  <c r="E18" i="1"/>
  <c r="F18" i="1"/>
  <c r="D18" i="1"/>
  <c r="J46" i="1"/>
  <c r="I46" i="1"/>
  <c r="E46" i="1"/>
  <c r="D30" i="1"/>
  <c r="E30" i="1"/>
  <c r="F30" i="1"/>
  <c r="G30" i="1"/>
  <c r="I30" i="1"/>
  <c r="J30" i="1"/>
  <c r="K30" i="1"/>
  <c r="L30" i="1"/>
  <c r="D29" i="1"/>
  <c r="E29" i="1"/>
  <c r="F29" i="1"/>
  <c r="G29" i="1"/>
  <c r="I29" i="1"/>
  <c r="J29" i="1"/>
  <c r="K29" i="1"/>
  <c r="L29" i="1"/>
  <c r="D28" i="1"/>
  <c r="E28" i="1"/>
  <c r="F28" i="1"/>
  <c r="G28" i="1"/>
  <c r="I28" i="1"/>
  <c r="J28" i="1"/>
  <c r="K28" i="1"/>
  <c r="L28" i="1"/>
  <c r="C18" i="1" l="1"/>
  <c r="H33" i="1"/>
  <c r="H43" i="1"/>
  <c r="H42" i="1"/>
  <c r="C41" i="1"/>
  <c r="C42" i="1"/>
  <c r="C43" i="1"/>
  <c r="H40" i="1"/>
  <c r="H39" i="1"/>
  <c r="C38" i="1"/>
  <c r="C39" i="1"/>
  <c r="C40" i="1"/>
  <c r="H37" i="1"/>
  <c r="C37" i="1"/>
  <c r="H36" i="1"/>
  <c r="C35" i="1"/>
  <c r="C36" i="1"/>
  <c r="C34" i="1"/>
  <c r="C33" i="1"/>
  <c r="C32" i="1"/>
  <c r="C49" i="1"/>
  <c r="H31" i="1" l="1"/>
  <c r="C31" i="1"/>
  <c r="H32" i="1"/>
  <c r="C30" i="1" l="1"/>
  <c r="C28" i="1"/>
  <c r="C29" i="1"/>
  <c r="C23" i="1"/>
  <c r="J50" i="1" l="1"/>
  <c r="E50" i="1"/>
  <c r="C56" i="1"/>
  <c r="H23" i="1" l="1"/>
  <c r="H21" i="1"/>
  <c r="C21" i="1"/>
  <c r="H76" i="1" l="1"/>
  <c r="C76" i="1"/>
  <c r="H75" i="1"/>
  <c r="C75" i="1"/>
  <c r="H74" i="1"/>
  <c r="C74" i="1"/>
  <c r="H73" i="1"/>
  <c r="C73" i="1"/>
  <c r="H72" i="1"/>
  <c r="C72" i="1"/>
  <c r="K70" i="1"/>
  <c r="K63" i="1" s="1"/>
  <c r="J70" i="1"/>
  <c r="I70" i="1"/>
  <c r="I63" i="1" s="1"/>
  <c r="I57" i="1" s="1"/>
  <c r="F70" i="1"/>
  <c r="F63" i="1" s="1"/>
  <c r="E70" i="1"/>
  <c r="D70" i="1"/>
  <c r="D63" i="1" s="1"/>
  <c r="D57" i="1" s="1"/>
  <c r="C69" i="1"/>
  <c r="H68" i="1"/>
  <c r="C68" i="1"/>
  <c r="H67" i="1"/>
  <c r="C67" i="1"/>
  <c r="H66" i="1"/>
  <c r="C66" i="1"/>
  <c r="H65" i="1"/>
  <c r="C65" i="1"/>
  <c r="L64" i="1"/>
  <c r="L63" i="1" s="1"/>
  <c r="L57" i="1" s="1"/>
  <c r="J64" i="1"/>
  <c r="G64" i="1"/>
  <c r="G63" i="1" s="1"/>
  <c r="G57" i="1" s="1"/>
  <c r="E64" i="1"/>
  <c r="H62" i="1"/>
  <c r="C62" i="1"/>
  <c r="H61" i="1"/>
  <c r="C61" i="1"/>
  <c r="K60" i="1"/>
  <c r="H60" i="1" s="1"/>
  <c r="F60" i="1"/>
  <c r="F59" i="1" s="1"/>
  <c r="C59" i="1" s="1"/>
  <c r="J63" i="1" l="1"/>
  <c r="J57" i="1" s="1"/>
  <c r="E63" i="1"/>
  <c r="E57" i="1" s="1"/>
  <c r="K59" i="1"/>
  <c r="H59" i="1" s="1"/>
  <c r="C70" i="1"/>
  <c r="H70" i="1"/>
  <c r="C64" i="1"/>
  <c r="F57" i="1"/>
  <c r="C60" i="1"/>
  <c r="H64" i="1"/>
  <c r="H63" i="1" l="1"/>
  <c r="C57" i="1"/>
  <c r="C63" i="1"/>
  <c r="K57" i="1"/>
  <c r="H57" i="1" s="1"/>
  <c r="H49" i="1"/>
  <c r="H103" i="1" l="1"/>
  <c r="C103" i="1"/>
  <c r="H102" i="1"/>
  <c r="C102" i="1"/>
  <c r="H101" i="1"/>
  <c r="C101" i="1"/>
  <c r="H100" i="1"/>
  <c r="C100" i="1"/>
  <c r="H99" i="1"/>
  <c r="C99" i="1"/>
  <c r="K98" i="1"/>
  <c r="H98" i="1" s="1"/>
  <c r="F98" i="1"/>
  <c r="F97" i="1" s="1"/>
  <c r="F87" i="1" s="1"/>
  <c r="J97" i="1"/>
  <c r="I97" i="1"/>
  <c r="E97" i="1"/>
  <c r="D97" i="1"/>
  <c r="H95" i="1"/>
  <c r="C95" i="1"/>
  <c r="H94" i="1"/>
  <c r="C94" i="1"/>
  <c r="H93" i="1"/>
  <c r="C93" i="1"/>
  <c r="H92" i="1"/>
  <c r="C92" i="1"/>
  <c r="H91" i="1"/>
  <c r="C91" i="1"/>
  <c r="H90" i="1"/>
  <c r="C90" i="1"/>
  <c r="L89" i="1"/>
  <c r="L88" i="1" s="1"/>
  <c r="L87" i="1" s="1"/>
  <c r="I89" i="1"/>
  <c r="G89" i="1"/>
  <c r="G88" i="1" s="1"/>
  <c r="G87" i="1" s="1"/>
  <c r="D89" i="1"/>
  <c r="D88" i="1" s="1"/>
  <c r="D87" i="1" s="1"/>
  <c r="C87" i="1" s="1"/>
  <c r="K88" i="1"/>
  <c r="J88" i="1"/>
  <c r="J87" i="1" s="1"/>
  <c r="F88" i="1"/>
  <c r="E88" i="1"/>
  <c r="E87" i="1" s="1"/>
  <c r="H89" i="1" l="1"/>
  <c r="I88" i="1"/>
  <c r="C98" i="1"/>
  <c r="I87" i="1"/>
  <c r="H87" i="1" s="1"/>
  <c r="C97" i="1"/>
  <c r="K97" i="1"/>
  <c r="K87" i="1" s="1"/>
  <c r="C89" i="1"/>
  <c r="C88" i="1"/>
  <c r="H88" i="1" l="1"/>
  <c r="H97" i="1"/>
  <c r="H86" i="1"/>
  <c r="C86" i="1"/>
  <c r="H85" i="1"/>
  <c r="C85" i="1"/>
  <c r="H84" i="1"/>
  <c r="C84" i="1"/>
  <c r="H83" i="1"/>
  <c r="C83" i="1"/>
  <c r="H82" i="1"/>
  <c r="C82" i="1"/>
  <c r="L81" i="1"/>
  <c r="K81" i="1"/>
  <c r="J81" i="1"/>
  <c r="I81" i="1"/>
  <c r="G81" i="1"/>
  <c r="F81" i="1"/>
  <c r="E81" i="1"/>
  <c r="D81" i="1"/>
  <c r="H81" i="1" l="1"/>
  <c r="C81" i="1"/>
  <c r="H56" i="1"/>
  <c r="H55" i="1"/>
  <c r="C55" i="1"/>
  <c r="H54" i="1"/>
  <c r="C54" i="1"/>
  <c r="H53" i="1"/>
  <c r="C53" i="1"/>
  <c r="H52" i="1"/>
  <c r="C52" i="1"/>
  <c r="H51" i="1"/>
  <c r="C51" i="1"/>
  <c r="L50" i="1"/>
  <c r="K50" i="1"/>
  <c r="I50" i="1"/>
  <c r="G50" i="1"/>
  <c r="F50" i="1"/>
  <c r="D50" i="1"/>
  <c r="C50" i="1" l="1"/>
  <c r="H50" i="1"/>
  <c r="G11" i="1"/>
  <c r="L11" i="1"/>
  <c r="H48" i="1"/>
  <c r="C48" i="1"/>
  <c r="H47" i="1"/>
  <c r="D47" i="1"/>
  <c r="D46" i="1" s="1"/>
  <c r="C46" i="1" s="1"/>
  <c r="K46" i="1"/>
  <c r="H46" i="1" s="1"/>
  <c r="F46" i="1"/>
  <c r="H45" i="1"/>
  <c r="C45" i="1"/>
  <c r="H44" i="1"/>
  <c r="C44" i="1"/>
  <c r="H34" i="1"/>
  <c r="H27" i="1"/>
  <c r="C27" i="1"/>
  <c r="H26" i="1"/>
  <c r="C26" i="1"/>
  <c r="H25" i="1"/>
  <c r="C25" i="1"/>
  <c r="K24" i="1"/>
  <c r="J24" i="1"/>
  <c r="I24" i="1"/>
  <c r="F24" i="1"/>
  <c r="E24" i="1"/>
  <c r="D24" i="1"/>
  <c r="H22" i="1"/>
  <c r="C22" i="1"/>
  <c r="H20" i="1"/>
  <c r="C20" i="1"/>
  <c r="H19" i="1"/>
  <c r="C19" i="1"/>
  <c r="L18" i="1"/>
  <c r="G18" i="1"/>
  <c r="H17" i="1"/>
  <c r="C17" i="1"/>
  <c r="H16" i="1"/>
  <c r="C16" i="1"/>
  <c r="F15" i="1" l="1"/>
  <c r="F14" i="1"/>
  <c r="F13" i="1"/>
  <c r="I15" i="1"/>
  <c r="I13" i="1"/>
  <c r="I14" i="1"/>
  <c r="G15" i="1"/>
  <c r="G13" i="1"/>
  <c r="G14" i="1"/>
  <c r="D14" i="1"/>
  <c r="D15" i="1"/>
  <c r="D13" i="1"/>
  <c r="J13" i="1"/>
  <c r="J14" i="1"/>
  <c r="J15" i="1"/>
  <c r="L14" i="1"/>
  <c r="L13" i="1"/>
  <c r="L15" i="1"/>
  <c r="E13" i="1"/>
  <c r="E14" i="1"/>
  <c r="E15" i="1"/>
  <c r="K14" i="1"/>
  <c r="K13" i="1"/>
  <c r="K15" i="1"/>
  <c r="H29" i="1"/>
  <c r="H28" i="1"/>
  <c r="H30" i="1"/>
  <c r="H24" i="1"/>
  <c r="H18" i="1"/>
  <c r="C24" i="1"/>
  <c r="C15" i="1" s="1"/>
  <c r="C47" i="1"/>
  <c r="L9" i="1" l="1"/>
  <c r="C14" i="1"/>
  <c r="C13" i="1"/>
  <c r="H13" i="1"/>
  <c r="H15" i="1"/>
  <c r="H14" i="1"/>
  <c r="H80" i="1"/>
  <c r="C80" i="1"/>
  <c r="H79" i="1"/>
  <c r="C79" i="1"/>
  <c r="L78" i="1"/>
  <c r="L77" i="1" s="1"/>
  <c r="L8" i="1" s="1"/>
  <c r="K78" i="1"/>
  <c r="K77" i="1" s="1"/>
  <c r="J78" i="1"/>
  <c r="J77" i="1" s="1"/>
  <c r="I78" i="1"/>
  <c r="I77" i="1" s="1"/>
  <c r="G78" i="1"/>
  <c r="G77" i="1" s="1"/>
  <c r="F78" i="1"/>
  <c r="F77" i="1" s="1"/>
  <c r="E78" i="1"/>
  <c r="E77" i="1" s="1"/>
  <c r="D78" i="1"/>
  <c r="D77" i="1" s="1"/>
  <c r="G8" i="1" l="1"/>
  <c r="G9" i="1"/>
  <c r="G10" i="1"/>
  <c r="L10" i="1"/>
  <c r="C78" i="1"/>
  <c r="C77" i="1" s="1"/>
  <c r="H78" i="1"/>
  <c r="H77" i="1" s="1"/>
  <c r="C11" i="1" l="1"/>
  <c r="D11" i="1"/>
  <c r="E11" i="1"/>
  <c r="F11" i="1"/>
  <c r="H11" i="1"/>
  <c r="I11" i="1"/>
  <c r="J11" i="1"/>
  <c r="K11" i="1"/>
  <c r="H8" i="1" l="1"/>
  <c r="H10" i="1"/>
  <c r="H9" i="1"/>
  <c r="C10" i="1"/>
  <c r="C8" i="1"/>
  <c r="C9" i="1"/>
  <c r="K8" i="1"/>
  <c r="K9" i="1"/>
  <c r="K10" i="1"/>
  <c r="F8" i="1"/>
  <c r="F9" i="1"/>
  <c r="F10" i="1"/>
  <c r="J8" i="1"/>
  <c r="J9" i="1"/>
  <c r="J10" i="1"/>
  <c r="E8" i="1"/>
  <c r="E10" i="1"/>
  <c r="E9" i="1"/>
  <c r="I8" i="1"/>
  <c r="I10" i="1"/>
  <c r="I9" i="1"/>
  <c r="D8" i="1"/>
  <c r="D10" i="1"/>
  <c r="D9" i="1"/>
</calcChain>
</file>

<file path=xl/sharedStrings.xml><?xml version="1.0" encoding="utf-8"?>
<sst xmlns="http://schemas.openxmlformats.org/spreadsheetml/2006/main" count="196" uniqueCount="184">
  <si>
    <t>Nr.p.k.</t>
  </si>
  <si>
    <t>Pasākums</t>
  </si>
  <si>
    <t>Kopā:</t>
  </si>
  <si>
    <t>ES fondu finansējums</t>
  </si>
  <si>
    <t>Valsts budžeta finansējums</t>
  </si>
  <si>
    <t>Ministrijas budžets</t>
  </si>
  <si>
    <t>LNG</t>
  </si>
  <si>
    <t>Tulku pakalpojumi un to koordinācija saziņai</t>
  </si>
  <si>
    <t>Dažādu jomu speciālistu mācības starpkultūru jautājumos (120 cilvēki)</t>
  </si>
  <si>
    <t xml:space="preserve">Pasākumi pilsoniskās sabiedrības iesaistei, NVO līdzdarbības līgumu uzraudzība un koordinācija </t>
  </si>
  <si>
    <t>22.KULTŪRAS MINISTRIJA KOPĀ:</t>
  </si>
  <si>
    <t>12.EKONOMIKAS MINISTRIJA KOPĀ:</t>
  </si>
  <si>
    <t>Lēmuma par atteikumu piešķirt bēgļa vai alternatīvā statusu pieņemšana un tā spēkā stāšanās</t>
  </si>
  <si>
    <t>19.TIESLIETU MINISTRIJA KOPĀ:</t>
  </si>
  <si>
    <t>1.5.</t>
  </si>
  <si>
    <t>1.6.</t>
  </si>
  <si>
    <t>Patvēruma meklētāju pārsūtīšanas uz Latviju sagatavošana (avio biļetes, tranzīti, aviokompāniju saskaņojumi, konvoja nosūtīšana)</t>
  </si>
  <si>
    <t>1.7.</t>
  </si>
  <si>
    <t>1.7.1.</t>
  </si>
  <si>
    <t>1.7.2.</t>
  </si>
  <si>
    <t>2.1.</t>
  </si>
  <si>
    <t>2.2.</t>
  </si>
  <si>
    <t>2.3.</t>
  </si>
  <si>
    <t>2.3.1.</t>
  </si>
  <si>
    <t>2.3.2.</t>
  </si>
  <si>
    <t>2.3.3.</t>
  </si>
  <si>
    <t>2.4.1.</t>
  </si>
  <si>
    <t>2.4.2.</t>
  </si>
  <si>
    <t>2.4.3.</t>
  </si>
  <si>
    <t>2.10.</t>
  </si>
  <si>
    <t>2.7.</t>
  </si>
  <si>
    <t>2.7.1.</t>
  </si>
  <si>
    <t>2.7.2.</t>
  </si>
  <si>
    <t>2.7.4.</t>
  </si>
  <si>
    <t>2.7.5.</t>
  </si>
  <si>
    <t>2.7.3.</t>
  </si>
  <si>
    <t>15.IZGLĪTĪBAS UN ZINĀTNES MINISTRIJA KOPĀ:</t>
  </si>
  <si>
    <t>Patvēruma meklētāju iesniegumu pieņemšana, iepazīstināšana ar tiesībām un pienākumiem, informācijas par patvēruma procedūru sniegšana, patvēruma meklētāju datu ievade Eurodac, sākotnējā aptauja, patvēruma meklētāju iesniegto dokumentu tulkošana, lietas noformēšana un iesniegšana PMLP</t>
  </si>
  <si>
    <t>Atlases vizīte Grieķijā, Itālijā.
Vispārējas informācijas sniegšana par sociālās dzīves aspektiem, kultūru, valsts iekārtu, Latvijā dzīvojošām tautībām, reliģiju, likumiem, sodiem (tajā skaitā aizliegta vardarbība pret sievieti (laulības pārkāpumu gadījumos neseko sankcijas), pret bērniem (aizliegti noziedzīgi rituāli, kropļošana), dabu (Latvijā indīgas dabas veltes, dzīvnieki, kā sadzīvot ar aukstumu). Īsa video demonstrēšana</t>
  </si>
  <si>
    <t>Pārsūtīto patvēruma meklētāju uzņemšana Lidostā «Rīga», nogādāšana uz dienesta telpām sākotnējo darbību uzsākšanai (VRS)</t>
  </si>
  <si>
    <t>Moduļu māju noma (ja būvniecība netiks savlaicīgi pabeigta)</t>
  </si>
  <si>
    <t>Personas nodrošināšana ar uztura, higiēnas un pirmās nepieciešamības precēm atkarībā no izmitināšanas vietas</t>
  </si>
  <si>
    <t>Drošības pasākumu nodrošināšana un koordinācija</t>
  </si>
  <si>
    <t>Lēmuma par bēgļa vai alternatīvā statusa piešķiršanu pieņemšana</t>
  </si>
  <si>
    <t>Pabalstu nodrošināšana</t>
  </si>
  <si>
    <t>3.8.</t>
  </si>
  <si>
    <t>18.LABKLĀJĪBAS MINISTRIJA KOPĀ:</t>
  </si>
  <si>
    <t>LM nozares kapacitāte, t.sk.:</t>
  </si>
  <si>
    <t>Plānotie pakalpojumi klientam, t.sk.:</t>
  </si>
  <si>
    <t>Sociālās rehabilitācijas pakalpojumi, t.sk. :</t>
  </si>
  <si>
    <t>Transportlīdzekļu iegāde Valsts robežsardzes vajadzībām</t>
  </si>
  <si>
    <t>Juridiskās palīdzības administrācijai valsts garantēto pārsūdzības procesu nodrošināšanai</t>
  </si>
  <si>
    <t>IS BURVIS pilnveidošana (profilēšanas rīku pielāgošana, informācijas apmaiņa ar PMLP, NVD, pašvaldībām; 43,75 euro x 800 cilvēkstundas)</t>
  </si>
  <si>
    <t xml:space="preserve">Atbalstīt bēgli mājokļa īrei:                             
Nodrošināt personām, kas saņēmušas statusu informāciju par Latvijā pieejamajām mazcenu īres dzīvesvietām, t.sk.: 1.Izveidot datubāzi ar informāciju par mazcenu dzīvesvietu pieejamību. Nodrošināt datubāzes uzturēšanu, t.sk. informācijas regulāru aktualizāciju un pieejamību patvēruma meklētāju individuālajiem konsultantiem; 2.Nodrošināt patvēruma meklētājiem informāciju par Latvijā pieejamajām mazcenu īres dzīvesvietām; 3. Izvērtēt iespējas ieviest atmaksājamu aizdevumu pirmajai īres iemaksai/garantijai </t>
  </si>
  <si>
    <t>Papildu nepieciešamais finansējums 2016. un 2017.gadam personu, kurām nepieciešama starptautiskā aizsardzība, pārvietošanai un uzņemšanai Latvijā</t>
  </si>
  <si>
    <r>
      <t>Papildu nepieciešamais finansējums 2016.gadam (</t>
    </r>
    <r>
      <rPr>
        <b/>
        <i/>
        <sz val="13"/>
        <color theme="1"/>
        <rFont val="Times New Roman"/>
        <family val="1"/>
        <charset val="186"/>
      </rPr>
      <t>euro</t>
    </r>
    <r>
      <rPr>
        <b/>
        <sz val="13"/>
        <color theme="1"/>
        <rFont val="Times New Roman"/>
        <family val="1"/>
        <charset val="186"/>
      </rPr>
      <t>)</t>
    </r>
  </si>
  <si>
    <r>
      <t>Papildu nepieciešamais finansējums 2017.gadam (</t>
    </r>
    <r>
      <rPr>
        <b/>
        <i/>
        <sz val="13"/>
        <color theme="1"/>
        <rFont val="Times New Roman"/>
        <family val="1"/>
        <charset val="186"/>
      </rPr>
      <t>euro</t>
    </r>
    <r>
      <rPr>
        <b/>
        <sz val="13"/>
        <color theme="1"/>
        <rFont val="Times New Roman"/>
        <family val="1"/>
        <charset val="186"/>
      </rPr>
      <t>)</t>
    </r>
  </si>
  <si>
    <t xml:space="preserve">Sabiedrības iniciatīvu reģistrēšana un atbalsta koordinēšana (NVO pieteikumi, reliģisko organizāciju pieteikumi, citas pilsoniskās sabiedrības iniciatīvas) </t>
  </si>
  <si>
    <t>Telpu noma, uzturēšana, komunālie maksājumi, citas ar darba vietu uzturēšanu saistītās izmaksas (vidēji gadā 2 620 euro uz 1 darba vietu). Ņemot vērā, ka būs nepieciešams nomāt papildus telpas, nepieciešamais finansējums plānots atbilstoši vidējām faktiskajām izmaksām, šobrīd  vidēji 218,33 euro mēnesī 1 darbiniekam)</t>
  </si>
  <si>
    <t>Algoti pagaidu sabiedriskie darbi. Vidējā 1 personas dalības izmaksa 150 euro.</t>
  </si>
  <si>
    <t>Papildu amata vietas 2016.gadā</t>
  </si>
  <si>
    <t>Papildu amata vietas 2017.gadā</t>
  </si>
  <si>
    <t>Tiesu administrācijai (Administratīvajai rajona tiesai) tiesneša palīga amata vietas izveidošanai un tulkošanai</t>
  </si>
  <si>
    <t xml:space="preserve">Mutiska un rakstiska tulkošana patvēruma meklētāja lietas izskatīšanas gaitā </t>
  </si>
  <si>
    <t>1.7.3.</t>
  </si>
  <si>
    <t>PMIC “Mucenieki”esošā ēkas korpusa pielāgošana (kārtējais remonts, aprīkojums)</t>
  </si>
  <si>
    <t>PMIC “Mucenieki”esošā ēkas korpusa pielāgošana (kapitālais remonts un rekonstrukcija)</t>
  </si>
  <si>
    <t>Transportlīdzekļu iegāde PMLP vajadzībām</t>
  </si>
  <si>
    <t>2.4.4.</t>
  </si>
  <si>
    <t>Medicīnas kabineta Muceniekos uzturēšana</t>
  </si>
  <si>
    <t>Nepilngadīgu patvēruma meklētāju nodrošināšana ar izglītības apguvi izglītības iestādē saskaņā ar pašvaldību funkcijām.</t>
  </si>
  <si>
    <t>10 dienu kurss institūcijā pilngadīgām personām 
aprēķins: 
2016.gads: 1 dienas izmaksas 32,54 euro x 10 dienas x 145 personas = 47 177 euro
2017.gads: 1 dienas izmaksas 32,54 euro x 10 dienas x 195 personas = 63 445 euro                                         
1 dienas izmaksas plānotas atbilstoši šobrīd no valsts budžeta apakšprogrammas 05.01.00 "Sociālās rehabilitācijas valsts programmas" sniegtā pakalpojuma cenas 29,58 euro/dienā, kura palielināta par 10% (palielinājums ir nepieciešams, jo gan 2015. gan 2016.gadā ir palielināta minimālā alga, bet pakalpojuma vienas dienas cena nav palielināta, līdz ar to 2016.gadā sludinot iepirkumu cena noteikti būs lielāka</t>
  </si>
  <si>
    <t>10 dienu kurss institūcijā nepilngadīgām personām:
aprēķins: 
2016.gads: 1 dienas izmaksas 39,48 euro x 10 dienas x 62 personas = 24 479 euro
2017.gads:1 dienas izmaksas 39,48 euro x 10 dienas x 84 personas = 33 165 euro                                            
1 dienas izmaksas plānotas atbilstoši šobrīd no valsts budžeta apakšprogrammas 05.01.00 "Sociālās rehabilitācijas valsts programmas" sniegtā pakalpojuma cenas 35,89 euro/dienā, kura palielināta par 10% (palielinājums ir nepieciešams, jo gan 2015. gan 2016.gadā ir palielināta minimālā alga, bet pakalpojuma vienas dienas cena nav palielināta, līdz ar to 2016.gadā sludinot iepirkumu cena noteikti būs lielāka</t>
  </si>
  <si>
    <t>Darba vietu izveide (1 500 euro uz 1 darba vietu), (aprēķins: dators + monitors 1 100 euro, galds, biroja krēsls, plaukti un cits sīkais inventārs 400 euro kopā)</t>
  </si>
  <si>
    <t xml:space="preserve">Valsts valodas apmācības ESF projekta "Atbalsts bezdarbnieku izglītībai" ietvaros (darbaspējīgā vecuma bēgļiem)
Kupona izmaksa 360 euro, atbilstoši MK noteikumos Nr.75 noteiktajai izmaksai; mācības trīs līmeņos, 2016.gads 132 klienti, 2017.gads 208 klienti.
</t>
  </si>
  <si>
    <t>Konkurētspējas paaugstināšanas pasākumi ESF projekta "Atbalsts bezdarbnieku izglītībai" ietvaros (darbaspējīgā vecuma bēgļiem)
Izmaksa 110 euro (5,68 euro + PVN par 1 akadēmisko stundu, 16 stundas), dalība 2 kursos, 2016.gads 126 klienti, 2017.gads 214 klienti</t>
  </si>
  <si>
    <t xml:space="preserve">Subsidētās darbavietas ESF projekta  "Subsidētās darbavietas bezdarbniekiem" ietvaros (darbspējīgā vecuma bēgļiem)  
Izmaksa 242 EUR dotācija* mēnešu skaits +185 EUR darba vadītājam*1.4+400 EUR mobilitātei; dalība 40% no darbspējīgo bēgļu skaita: 2016.gads 33 klienti, 2017.gads 84 klienti </t>
  </si>
  <si>
    <t>Apmācība pie darba devēja ESF projekta "Atbalsts bezdarbnieku izglītībai" ietvaros (darbspējīgā vecuma bēgļiem)
Izmaksa 1848,46 EUR + 400 EUR mobilitātei; 2016.gads 15 klienti, 2017.gads 18 klienti</t>
  </si>
  <si>
    <r>
      <t xml:space="preserve">No valsts budžeta kompensēti faktiskie izdevumi par nepavadīta nepilngadīga bērna uzturēšanu audžuģimenē (vidēji 1 bērnam 250 </t>
    </r>
    <r>
      <rPr>
        <i/>
        <sz val="12"/>
        <color theme="1"/>
        <rFont val="Times New Roman"/>
        <family val="1"/>
        <charset val="186"/>
      </rPr>
      <t>euro</t>
    </r>
    <r>
      <rPr>
        <sz val="12"/>
        <color theme="1"/>
        <rFont val="Times New Roman"/>
        <family val="1"/>
        <charset val="186"/>
      </rPr>
      <t xml:space="preserve"> mēnesī)</t>
    </r>
  </si>
  <si>
    <t>29. VESELĪBAS MINISTRIJA KOPĀ:</t>
  </si>
  <si>
    <t>Neatliekamās medicīniskās palīdzības, kā arī primārās, sekundārās un ambulatorās veselības aprūpes nodrošināšana, t.sk.:</t>
  </si>
  <si>
    <t>neatliekamās medicīniskās palīdzības sniegšana ( a) NMP sniegšana - tarifs NMP brigādei 102,39 euro, skaits vidēji 2016.gadā  350, pēc CSP 2014.gadā - uz 1000 iedzīvotājiem kopējais izpildītais izsaukums 219, uz 350 - 76,65 jeb 77).  2017.gadā - attiecīgi  40,   b) neatliekamā medicīniskā palīdzība stacionārā -  tālāk izmantots pieņēmums, ka aptuveni pusei no tiem, kam izsauca NMPD brigādi, tiek nodrošinātā neatliekamā medicīniskā palīdzība stacionārā, ar vidējām viena stacionēšanas gadījuma izmaksām, ieskaitot pacienta iemaksu - 721,28 euro.  (Skaits: 77/2=38,5 jeb 39). 2017.gadā - 1/2 no 40 jeb 20)</t>
  </si>
  <si>
    <t>atsevišķu pasākumu (fizioloģiskas dzemdības, neatliekamās zobārstniecības palīdzība akūtos gadījumos) apmaksa pēc fakta,  2016.gadā plānotas 20 dzemdības pēc fizioloģisko dzemdību tarifa - 294,10 euro, aptuveni 3 jaundzimušajiem  intensīvā terapija un reanimācija pēc tarifa - 942,23 euro, kā arī 30 % no 350 jeb 105 sniegta neatliekamā zobārstniecības palīdzība akūtos gadījumos (ar pacienta iemaksu) par vidējo cenu 42 euro.  2017.gadā - plānotas 10 dzemdētājas un 2 jaundzimušajiem intensīvā terapija un reanimācija, 30 % no 181 jeb 54 sniegta neatliekamā zobārstniecība akūtos gadīojumos (ar pacienta iemaksu) par vidējo cenu 42 euro)</t>
  </si>
  <si>
    <t>primārās veselības aprūpes nodrošināšana  (pieaugušajiem 6 reizes gadā, bērniem 12 reizes gadā), faktiskās izmaksas primārajā aprūpē 69,24 euro (5 reizes), 69,24/5*6=83,09 (izmaksa gadā uz vienu pieaugušo), kā arī tiek plānots veikt piemaksu ģimenes ārstu motivācijai par katru apmeklējumu (atbilst divkāršam īslaicīgās aprūpes epizodes tarifam) - 7,54 euro (7,54 x6 =45,24 euro). Pieaugušie 2016.gadā 2/3 no kopskaita 233 (bērni 117), (83,09+45,24)*233=128,33*233=29 900,89 euro Bērniem apmeklējums 12 reizes gadā - 69,24/5*12=166.18 euro, 7,54*12=90,48 euro, (166,18+90,48)=256.66*117 bērni=30 029,22 euro. 2017.gadā no 181 - plānoti - 121 pieaugušie un 60 bērni)</t>
  </si>
  <si>
    <t>sekundārās ambulatorās veselības aprūpes nodrošināšana (šobrīd pacienta valsts izmaksas sekundārajā ambulatorajā aprūpē gadā 190,78 euro, pieņēmums, ka izmantos apmēram puse no patvēruma meklētājiem  (skaits vidēji gadā 350,  no tiem 50% - 175, 190,78 * 175 =33 386,5 euro, 2017.gadā 1/2 no 181 ir 91*190,78=16 407,08 euro)</t>
  </si>
  <si>
    <t>vakcinācijas izmaksas (pieņēmums, ka no patvēruma meklētajiem 1/3 būs bērni  un 2/3 daļas būs pieaugušie (bērni 2016.gadā - 117, 2017.gadā - 60 un pieaugušie 2016.gadā -233, 2017.gadā - 121), vakcinācijas izmaksas - bērniem - vakcinācija pēc normatīvajos aktos plānotā vakcinācijas kalendāra 402,30 euro - 2 gadu ciklam, vienam gadam 117 * 201,15  =23 534,55 euro (2016.gadam), 2017.gadā 117 * 201,15  = 23 534,55 euro (2017.gadam). 2017.gadā vakcinē jaunos 60 bērnus 201,15*60= 12 069 euro. Vakcināciju izmaksa pieaugušajiem (minimāli nepieciešamais vakcīnu apjoms pēc ekspertu izvērtējuma) -  vakcinācija 43,49 euro - 1 gada ciklam,  pieaugušie 233 x 43,49 = 10 133,17 euro. Izmaksas pieaugušajiem 2017.gadam: 121*43,49= 5 262,29 euro)</t>
  </si>
  <si>
    <t>VESELĪBAS JOMA KOPĀ:</t>
  </si>
  <si>
    <t>14. IEKŠLIETU MINISTRIJA KOPĀ:</t>
  </si>
  <si>
    <t xml:space="preserve">sākotnējā veselības pārbaude , 3,77 euro + pacienta piemaksa pie ģimenes ārsta 1,42 euro, kopā 5,19 euro. </t>
  </si>
  <si>
    <t>visiem tiek veikta ekspresanalīze uz HIV/AIDS ,  piemērojams antiHIV ekspresdiagnostikastarifs  bez reaktīva 2,52euro + HIV/AIDS eksprestests aptuveni 1euro, kopā 3,52 euro</t>
  </si>
  <si>
    <t>visiem tiek veikta analīze uz B hepatītu , eksprestests 3,44 euro.</t>
  </si>
  <si>
    <t>visiem tiek veikta psihiatra apskate, pēc spēkā esošā tarifa 7,44 euro</t>
  </si>
  <si>
    <t>1 ārsta un 1  medicīnas māsu prakses izveides un uzturēšanas izdevumi</t>
  </si>
  <si>
    <t xml:space="preserve"> karantīnas zonas izveide un nodrošināšana - tā kā pie Plāna punkta 2.3 ir plānota - patvēruma meklētāju izmitināšanas centra “Mucenieki” telpu pielāgošana lielāka patvēruma meklētāju skaita izmitināšanai (tehniskā pārplānošana, rekonstrukcija/remonts), ta uzskatām, ka karantīnas zonas izveide un tam nepieciešamais papildus finansējums ir skatāms šī punkta ietvaros</t>
  </si>
  <si>
    <t>2.5.</t>
  </si>
  <si>
    <t>2.9.</t>
  </si>
  <si>
    <t>2.10.1.</t>
  </si>
  <si>
    <t>2.10.2.</t>
  </si>
  <si>
    <t>3.15.</t>
  </si>
  <si>
    <t>3.16.</t>
  </si>
  <si>
    <t>3.2.</t>
  </si>
  <si>
    <t>3.10.</t>
  </si>
  <si>
    <t>3.10.1.</t>
  </si>
  <si>
    <t>3.10.1.1.</t>
  </si>
  <si>
    <t>3.10.1.2.</t>
  </si>
  <si>
    <t>3.13.</t>
  </si>
  <si>
    <t>2.6.</t>
  </si>
  <si>
    <t>2.6.1.</t>
  </si>
  <si>
    <t>2.6.2.</t>
  </si>
  <si>
    <t>2.6.3.</t>
  </si>
  <si>
    <t>2.6.4.</t>
  </si>
  <si>
    <t>2.6.5.</t>
  </si>
  <si>
    <t>2.6.6.</t>
  </si>
  <si>
    <t>2.6.7.</t>
  </si>
  <si>
    <t>25 amata vietu ieviešana un uzturēšana Valsts robežsardzē, nepalielinot Iekšlietu ministrijas kopējo amata vietu skaitu</t>
  </si>
  <si>
    <t>Patvēruma meklētāju izmitināšana PMIC “Mucenieki” ”, aizturēšanas gadījumā-izmitināšana Valsts robežsardzes AĀIC “Daugavpils”. 16 amata vietu ieviešana un uzturēšana Pilsonības un migrācijas lietu pārvaldē, nepalielinot Iekšlietu ministrijas kopējo amata vietu skaitu</t>
  </si>
  <si>
    <t xml:space="preserve">visiem tiek veikta atsevišķa pārbaude uz tuberkulozi (TBC), rentgena izmeklējums + speciāista konsultācija  19,99 euro </t>
  </si>
  <si>
    <t>Atlīdzība (LM aprēķins paredz, ka ar katru bēgli NVA konsultants tiekas 1 reizi mēnesī, tam veltot visu savu darba dienu (4 stundas - klātienes tikšanās + laiks sagatavoties),
2016.gadā papildus 10 amata vietas (7,25 amata vietas vidēji gadā), 2017.gadā papildus 10 amata vietas (10 amata vietas vidēji gadā), 2018.gadā un turpmāk ik gadu - 10 amata vietas</t>
  </si>
  <si>
    <t>3.22.</t>
  </si>
  <si>
    <t>3.25.</t>
  </si>
  <si>
    <t>3.14.</t>
  </si>
  <si>
    <t>2.8.</t>
  </si>
  <si>
    <t>2.10.3.</t>
  </si>
  <si>
    <t>2.9.1.</t>
  </si>
  <si>
    <t>2.9.2.</t>
  </si>
  <si>
    <t>3.9.</t>
  </si>
  <si>
    <t>Sociālā atbalsta nodrošināšana PM ģimenēm pašvaldībā</t>
  </si>
  <si>
    <t xml:space="preserve">Nepilngadīgu un jauniešu PM profesionālās  izglītības ieguves nodrošināšana profesionālās izglītības iestādēs </t>
  </si>
  <si>
    <t xml:space="preserve">Nepilngadīgu PM vispārējās  izglītības ieguves nodrošināšana izglītības iestādēs, kas īsteno izglītības programmu valsts valodā </t>
  </si>
  <si>
    <t>Latviešu valodas mācību process un tā koordinēšana nepilngadīgajiem un pilngadību sasniegušajiem PM izmitināšanas centrā pirmos trīs mēnešus</t>
  </si>
  <si>
    <t>3.17.</t>
  </si>
  <si>
    <t xml:space="preserve">           Pielikums rīcības plānam personu, kurām nepieciešama starptautiskā aizsardzība, pārvietošanai un uzņemšanai Latvijā</t>
  </si>
  <si>
    <t>PMIC “Mucenieki” telpu pielāgošanu lielāka patvēruma meklētāju skaita izmitināšanai (tehniskā pārplānošana, rekonstrukcija/remonts)</t>
  </si>
  <si>
    <t>Patvēruma mekletāja veselības pārbaude un, ja nepieciešams, karantīnas zonas izveide un nodrošināšana PMIC “Mucenieki”, t.sk.:</t>
  </si>
  <si>
    <t>Uzturēšana</t>
  </si>
  <si>
    <t xml:space="preserve">PMIC “Mucenieki” ēku un katlu mājas (ar gāzes pieslēguma izveidi) pārbūve, papildu resursu piesaiste aizturēto patvēruma meklētāju un nelegālo imigrantu izmitināšanai
</t>
  </si>
  <si>
    <t>Aprīkošana</t>
  </si>
  <si>
    <t xml:space="preserve"> Uzturēšana</t>
  </si>
  <si>
    <t>Saliekamo moduļu ēku iegāde un uzstādīšana, veidojot 4 stāvu ēku IeM piederošajā teritorijā</t>
  </si>
  <si>
    <r>
      <t>2.4.5.</t>
    </r>
    <r>
      <rPr>
        <b/>
        <i/>
        <sz val="12"/>
        <color theme="1"/>
        <rFont val="Times New Roman"/>
        <family val="1"/>
        <charset val="186"/>
      </rPr>
      <t>A</t>
    </r>
  </si>
  <si>
    <r>
      <t>2.4.6.</t>
    </r>
    <r>
      <rPr>
        <b/>
        <i/>
        <sz val="12"/>
        <color theme="1"/>
        <rFont val="Times New Roman"/>
        <family val="1"/>
        <charset val="186"/>
      </rPr>
      <t>A</t>
    </r>
  </si>
  <si>
    <r>
      <t>2.4.7.</t>
    </r>
    <r>
      <rPr>
        <b/>
        <i/>
        <sz val="12"/>
        <color theme="1"/>
        <rFont val="Times New Roman"/>
        <family val="1"/>
        <charset val="186"/>
      </rPr>
      <t>A</t>
    </r>
  </si>
  <si>
    <r>
      <t>2.4.5.</t>
    </r>
    <r>
      <rPr>
        <b/>
        <i/>
        <sz val="12"/>
        <color theme="1"/>
        <rFont val="Times New Roman"/>
        <family val="1"/>
        <charset val="186"/>
      </rPr>
      <t>B1</t>
    </r>
  </si>
  <si>
    <r>
      <t>2.4.6.</t>
    </r>
    <r>
      <rPr>
        <b/>
        <i/>
        <sz val="12"/>
        <color theme="1"/>
        <rFont val="Times New Roman"/>
        <family val="1"/>
        <charset val="186"/>
      </rPr>
      <t>B1</t>
    </r>
  </si>
  <si>
    <r>
      <t>2.4.7.</t>
    </r>
    <r>
      <rPr>
        <b/>
        <i/>
        <sz val="12"/>
        <color theme="1"/>
        <rFont val="Times New Roman"/>
        <family val="1"/>
        <charset val="186"/>
      </rPr>
      <t>B1</t>
    </r>
  </si>
  <si>
    <r>
      <t>2.4.5.</t>
    </r>
    <r>
      <rPr>
        <b/>
        <i/>
        <sz val="12"/>
        <color theme="1"/>
        <rFont val="Times New Roman"/>
        <family val="1"/>
        <charset val="186"/>
      </rPr>
      <t>B2</t>
    </r>
  </si>
  <si>
    <r>
      <t>2.4.6.</t>
    </r>
    <r>
      <rPr>
        <b/>
        <i/>
        <sz val="12"/>
        <color theme="1"/>
        <rFont val="Times New Roman"/>
        <family val="1"/>
        <charset val="186"/>
      </rPr>
      <t>B2</t>
    </r>
  </si>
  <si>
    <r>
      <t>2.4.7.</t>
    </r>
    <r>
      <rPr>
        <b/>
        <i/>
        <sz val="12"/>
        <color theme="1"/>
        <rFont val="Times New Roman"/>
        <family val="1"/>
        <charset val="186"/>
      </rPr>
      <t>B2</t>
    </r>
  </si>
  <si>
    <t>Vienstāvu moduļu ēku iegāde un uzstādīšana ar papildus zemes (2ha) iegādi</t>
  </si>
  <si>
    <t>Korpusa "Bundulīši" iegāde un rekonstrukcija</t>
  </si>
  <si>
    <t>Būvniecība PMIC "Mucenieki" - papildus divi korpusu un katlumājas pārbūve</t>
  </si>
  <si>
    <t xml:space="preserve"> Sociālekonomiskā iekļaušana profesijā nepilngadīgajiem patvēruma meklētājiem profesionālās izglītības iestādē</t>
  </si>
  <si>
    <t>Informatīvo materiālu sagatavošana (plānots izveidot aktuālu informāciju mērķa grupai uztveramā valodā par sociālekonomiskās iekļaušanas plāna pasākumiem nodarbinātības, izglītības, mitekļa un atbalsta pasākumu jautājumos)</t>
  </si>
  <si>
    <t>Sociālekonomiskās iekļaušanas ievadkursu programma par Latviju patvēruma meklētājiem ar praktiskās mācības nodarbībām</t>
  </si>
  <si>
    <t>2.4. A</t>
  </si>
  <si>
    <t>2.4. B1</t>
  </si>
  <si>
    <t>2.4. B2</t>
  </si>
  <si>
    <t>14.IEKŠLIETU MINISTRIJA KOPĀ A:</t>
  </si>
  <si>
    <t>14.IEKŠLIETU MINISTRIJA KOPĀ B1:</t>
  </si>
  <si>
    <t>14.IEKŠLIETU MINISTRIJA KOPĀ B2:</t>
  </si>
  <si>
    <t>KOPĀ A:</t>
  </si>
  <si>
    <t>KOPĀ B1:</t>
  </si>
  <si>
    <t>KOPĀ B2:</t>
  </si>
  <si>
    <t>PMIC “Mucenieki” ēku un katlu mājas (ar gāzes pieslēguma izveidi) pārbūve, papildu resursu piesaiste aizturēto patvēruma meklētāju un nelegālo imigrantu izmitināšanai</t>
  </si>
  <si>
    <t>Sociālā darbinieka (patvēruma meklēšanas procesā 3 mēneši) un sociālā mentora (patvēruma meklēšanas procesā 3 mēneši un 12 mēneši pēc statusa saņemšanas) piesaiste katram bēglim/ģimenei, kurš sniedz atbalstu  sociālekonomiskās iekļaušanas plāna ieviešanā (tiks finansēts darbības programmas "Izaugsme un nodarbinātība" 9.1.4. specifiskā atbalsta mērķa "Palielināt diskriminācijas riskiem pakļauto iedzīvotāju integrāciju sabiedrībā un darba tirgū" 9.1.4.4. pasākuma "Dažādību veicināšana (diskriminācijas novēršana)" ietvaros (atbildīgā iestāde - LM, finansējuma saņēmējs - SIF))</t>
  </si>
  <si>
    <t>Sociālo rehabilitācijas pakalpojumu pieejamības nodrošināšana patvēruma meklētājiem atbilstoši veselības stāvokļa novērtējumam, lai nodrošinātu personas spēju piedalīties sociālekonomiskās iekļaušanas pasākumos</t>
  </si>
  <si>
    <t xml:space="preserve">Sociālekonomiskā iekļaušana ar nodarbinātības palīdzību, kas ietver:
3.10.1. bezdarbnieku/ darba meklētāja statusa piešķiršanu atbilstoši Bezdarbnieku un darba meklētāju likumam;
3.10.2.  klienta profilēšanu;
3.10.3. individuālā darba meklēšanas plāna izstrādi;
3.10.4.  karjeras konsultācijas;
3.10.5.  sadarbību ar darba devēju;
3.10.6.  sadarbību ar sociālo mentoru;
3.10.7.  klientam piemēroto aktīvo darba tirgus politikas pasākumu piedāvāšanu;
3.10.8. valsts valodas apguvi;
3.10.9. konkurētspējas paaugstināšanas pasākumus;
3.10.10. subsidētu darba vietu;
3.10.11.  mācības pie darba devēja;
3.10.12. dalību algotajos pagaidu sabiedriskajos darbos.
</t>
  </si>
  <si>
    <t>3.18.</t>
  </si>
  <si>
    <t>3.29.</t>
  </si>
  <si>
    <t>3.11.</t>
  </si>
  <si>
    <t>3.11.1.</t>
  </si>
  <si>
    <t>3.11.1.1.</t>
  </si>
  <si>
    <t>3.11.1.2.</t>
  </si>
  <si>
    <t>3.11.1.3.</t>
  </si>
  <si>
    <t>3.11.1.4.</t>
  </si>
  <si>
    <t>3.11.1.5.</t>
  </si>
  <si>
    <t>3.11.2.</t>
  </si>
  <si>
    <t>3.11.2.1.</t>
  </si>
  <si>
    <t>3.11.2.2.</t>
  </si>
  <si>
    <t>3.11.2.3.</t>
  </si>
  <si>
    <t>3.11.2.4.</t>
  </si>
  <si>
    <t>3.11.2.5.</t>
  </si>
  <si>
    <t>3.23.</t>
  </si>
  <si>
    <t>3.26.</t>
  </si>
</sst>
</file>

<file path=xl/styles.xml><?xml version="1.0" encoding="utf-8"?>
<styleSheet xmlns="http://schemas.openxmlformats.org/spreadsheetml/2006/main" xmlns:mc="http://schemas.openxmlformats.org/markup-compatibility/2006" xmlns:x14ac="http://schemas.microsoft.com/office/spreadsheetml/2009/9/ac" mc:Ignorable="x14ac">
  <fonts count="13" x14ac:knownFonts="1">
    <font>
      <sz val="12"/>
      <color theme="1"/>
      <name val="Times New Roman"/>
      <family val="2"/>
      <charset val="186"/>
    </font>
    <font>
      <sz val="14"/>
      <color theme="1"/>
      <name val="Times New Roman"/>
      <family val="2"/>
      <charset val="186"/>
    </font>
    <font>
      <b/>
      <sz val="12"/>
      <color theme="1"/>
      <name val="Times New Roman"/>
      <family val="1"/>
      <charset val="186"/>
    </font>
    <font>
      <sz val="12"/>
      <color theme="1"/>
      <name val="Times New Roman"/>
      <family val="1"/>
      <charset val="186"/>
    </font>
    <font>
      <i/>
      <sz val="12"/>
      <color theme="1"/>
      <name val="Times New Roman"/>
      <family val="1"/>
      <charset val="186"/>
    </font>
    <font>
      <b/>
      <sz val="13"/>
      <color theme="1"/>
      <name val="Times New Roman"/>
      <family val="1"/>
      <charset val="186"/>
    </font>
    <font>
      <sz val="12"/>
      <name val="Times New Roman"/>
      <family val="1"/>
      <charset val="186"/>
    </font>
    <font>
      <sz val="12"/>
      <color rgb="FF000000"/>
      <name val="Times New Roman"/>
      <family val="1"/>
      <charset val="186"/>
    </font>
    <font>
      <b/>
      <i/>
      <sz val="13"/>
      <color theme="1"/>
      <name val="Times New Roman"/>
      <family val="1"/>
      <charset val="186"/>
    </font>
    <font>
      <i/>
      <sz val="12"/>
      <name val="Times New Roman"/>
      <family val="1"/>
      <charset val="186"/>
    </font>
    <font>
      <sz val="11"/>
      <color theme="1"/>
      <name val="Calibri"/>
      <family val="2"/>
      <scheme val="minor"/>
    </font>
    <font>
      <b/>
      <sz val="14"/>
      <color theme="1"/>
      <name val="Times New Roman"/>
      <family val="1"/>
      <charset val="186"/>
    </font>
    <font>
      <b/>
      <i/>
      <sz val="12"/>
      <color theme="1"/>
      <name val="Times New Roman"/>
      <family val="1"/>
      <charset val="186"/>
    </font>
  </fonts>
  <fills count="9">
    <fill>
      <patternFill patternType="none"/>
    </fill>
    <fill>
      <patternFill patternType="gray125"/>
    </fill>
    <fill>
      <patternFill patternType="solid">
        <fgColor theme="5" tint="0.79998168889431442"/>
        <bgColor indexed="64"/>
      </patternFill>
    </fill>
    <fill>
      <patternFill patternType="solid">
        <fgColor theme="9" tint="0.59999389629810485"/>
        <bgColor indexed="64"/>
      </patternFill>
    </fill>
    <fill>
      <patternFill patternType="solid">
        <fgColor theme="0"/>
        <bgColor indexed="64"/>
      </patternFill>
    </fill>
    <fill>
      <patternFill patternType="solid">
        <fgColor rgb="FF92D050"/>
        <bgColor indexed="64"/>
      </patternFill>
    </fill>
    <fill>
      <patternFill patternType="solid">
        <fgColor rgb="FFFFFF00"/>
        <bgColor indexed="64"/>
      </patternFill>
    </fill>
    <fill>
      <patternFill patternType="solid">
        <fgColor rgb="FFFF0000"/>
        <bgColor indexed="64"/>
      </patternFill>
    </fill>
    <fill>
      <patternFill patternType="solid">
        <fgColor rgb="FF00B0F0"/>
        <bgColor indexed="64"/>
      </patternFill>
    </fill>
  </fills>
  <borders count="8">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0" fillId="0" borderId="0"/>
  </cellStyleXfs>
  <cellXfs count="108">
    <xf numFmtId="0" fontId="0" fillId="0" borderId="0" xfId="0"/>
    <xf numFmtId="0" fontId="1" fillId="0" borderId="0" xfId="0" applyFont="1" applyBorder="1" applyAlignment="1">
      <alignment horizontal="center" vertical="center"/>
    </xf>
    <xf numFmtId="0" fontId="1" fillId="0" borderId="2" xfId="0" applyFont="1" applyBorder="1" applyAlignment="1">
      <alignment horizontal="center" vertical="center"/>
    </xf>
    <xf numFmtId="0" fontId="0" fillId="0" borderId="0" xfId="0" applyBorder="1"/>
    <xf numFmtId="3" fontId="0" fillId="0" borderId="1" xfId="0" applyNumberFormat="1" applyBorder="1"/>
    <xf numFmtId="0" fontId="0" fillId="0" borderId="1" xfId="0" applyBorder="1" applyAlignment="1">
      <alignment vertical="top" wrapText="1"/>
    </xf>
    <xf numFmtId="0" fontId="3" fillId="0" borderId="1" xfId="0" applyFont="1" applyBorder="1" applyAlignment="1">
      <alignment horizontal="left" vertical="center" wrapText="1"/>
    </xf>
    <xf numFmtId="0" fontId="0" fillId="0" borderId="3" xfId="0" applyBorder="1" applyAlignment="1">
      <alignment vertical="center" wrapText="1"/>
    </xf>
    <xf numFmtId="3" fontId="4" fillId="0" borderId="1" xfId="0" applyNumberFormat="1" applyFont="1" applyBorder="1" applyAlignment="1">
      <alignment horizontal="right" vertical="top"/>
    </xf>
    <xf numFmtId="0" fontId="3" fillId="0" borderId="1" xfId="0" applyFont="1" applyBorder="1" applyAlignment="1">
      <alignment horizontal="left" vertical="top" wrapText="1"/>
    </xf>
    <xf numFmtId="0" fontId="3" fillId="0" borderId="1" xfId="0" applyFont="1" applyBorder="1" applyAlignment="1">
      <alignment horizontal="left" vertical="top" wrapText="1" shrinkToFit="1"/>
    </xf>
    <xf numFmtId="0" fontId="4" fillId="0" borderId="1" xfId="0" applyFont="1" applyBorder="1" applyAlignment="1">
      <alignment horizontal="right" vertical="top" wrapText="1" shrinkToFit="1"/>
    </xf>
    <xf numFmtId="0" fontId="4" fillId="0" borderId="1" xfId="0" applyFont="1" applyBorder="1" applyAlignment="1">
      <alignment horizontal="right" vertical="top" wrapText="1"/>
    </xf>
    <xf numFmtId="3" fontId="0" fillId="0" borderId="1" xfId="0" applyNumberFormat="1" applyBorder="1" applyAlignment="1">
      <alignment vertical="top"/>
    </xf>
    <xf numFmtId="3" fontId="4" fillId="0" borderId="1" xfId="0" applyNumberFormat="1" applyFont="1" applyBorder="1" applyAlignment="1">
      <alignment vertical="top"/>
    </xf>
    <xf numFmtId="3" fontId="3" fillId="0" borderId="1" xfId="0" applyNumberFormat="1" applyFont="1" applyBorder="1" applyAlignment="1">
      <alignment vertical="top"/>
    </xf>
    <xf numFmtId="0" fontId="0" fillId="0" borderId="1" xfId="0" applyBorder="1" applyAlignment="1">
      <alignment horizontal="left" vertical="top" wrapText="1"/>
    </xf>
    <xf numFmtId="0" fontId="3" fillId="0" borderId="1" xfId="0" applyFont="1" applyBorder="1" applyAlignment="1">
      <alignment vertical="top"/>
    </xf>
    <xf numFmtId="4" fontId="4" fillId="0" borderId="1" xfId="0" applyNumberFormat="1" applyFont="1" applyBorder="1" applyAlignment="1">
      <alignment vertical="top"/>
    </xf>
    <xf numFmtId="0" fontId="3" fillId="0" borderId="1" xfId="0" applyFont="1" applyBorder="1" applyAlignment="1">
      <alignment horizontal="justify" vertical="top"/>
    </xf>
    <xf numFmtId="0" fontId="3" fillId="0" borderId="1" xfId="0" applyFont="1" applyBorder="1" applyAlignment="1">
      <alignment vertical="top" wrapText="1"/>
    </xf>
    <xf numFmtId="3" fontId="3" fillId="0" borderId="1" xfId="0" applyNumberFormat="1" applyFont="1" applyBorder="1" applyAlignment="1">
      <alignment horizontal="right" vertical="top"/>
    </xf>
    <xf numFmtId="3" fontId="5" fillId="2" borderId="1" xfId="0" applyNumberFormat="1" applyFont="1" applyFill="1" applyBorder="1" applyAlignment="1">
      <alignment horizontal="right" vertical="center"/>
    </xf>
    <xf numFmtId="3" fontId="5" fillId="2" borderId="1" xfId="0" applyNumberFormat="1" applyFont="1" applyFill="1" applyBorder="1" applyAlignment="1">
      <alignment vertical="center"/>
    </xf>
    <xf numFmtId="0" fontId="5" fillId="3" borderId="1" xfId="0" applyFont="1" applyFill="1" applyBorder="1" applyAlignment="1">
      <alignment horizontal="center" vertical="center" wrapText="1"/>
    </xf>
    <xf numFmtId="0" fontId="5" fillId="3" borderId="1" xfId="0" applyFont="1" applyFill="1" applyBorder="1" applyAlignment="1">
      <alignment horizontal="center" vertical="center"/>
    </xf>
    <xf numFmtId="2" fontId="1" fillId="0" borderId="0" xfId="0" applyNumberFormat="1" applyFont="1" applyBorder="1" applyAlignment="1">
      <alignment horizontal="center" vertical="top"/>
    </xf>
    <xf numFmtId="2" fontId="3" fillId="0" borderId="1" xfId="0" applyNumberFormat="1" applyFont="1" applyBorder="1" applyAlignment="1">
      <alignment horizontal="center" vertical="top"/>
    </xf>
    <xf numFmtId="0" fontId="3" fillId="0" borderId="1" xfId="0" applyFont="1" applyBorder="1" applyAlignment="1">
      <alignment horizontal="center" vertical="top"/>
    </xf>
    <xf numFmtId="0" fontId="4" fillId="0" borderId="1" xfId="0" applyFont="1" applyBorder="1" applyAlignment="1">
      <alignment horizontal="center" vertical="top"/>
    </xf>
    <xf numFmtId="0" fontId="4" fillId="0" borderId="1" xfId="0" quotePrefix="1" applyFont="1" applyBorder="1" applyAlignment="1">
      <alignment horizontal="center" vertical="top"/>
    </xf>
    <xf numFmtId="0" fontId="0" fillId="0" borderId="3" xfId="0" applyBorder="1" applyAlignment="1">
      <alignment horizontal="center" vertical="top"/>
    </xf>
    <xf numFmtId="2" fontId="0" fillId="0" borderId="0" xfId="0" applyNumberFormat="1" applyAlignment="1">
      <alignment horizontal="center" vertical="top"/>
    </xf>
    <xf numFmtId="0" fontId="3" fillId="4" borderId="1" xfId="0" applyFont="1" applyFill="1" applyBorder="1" applyAlignment="1">
      <alignment horizontal="left" vertical="top"/>
    </xf>
    <xf numFmtId="2" fontId="0" fillId="0" borderId="1" xfId="0" applyNumberFormat="1" applyBorder="1" applyAlignment="1">
      <alignment vertical="top"/>
    </xf>
    <xf numFmtId="2" fontId="4" fillId="0" borderId="1" xfId="0" applyNumberFormat="1" applyFont="1" applyBorder="1" applyAlignment="1">
      <alignment vertical="top"/>
    </xf>
    <xf numFmtId="0" fontId="5" fillId="0" borderId="0" xfId="0" applyFont="1"/>
    <xf numFmtId="0" fontId="4" fillId="0" borderId="1" xfId="0" applyFont="1" applyFill="1" applyBorder="1" applyAlignment="1">
      <alignment horizontal="right" vertical="top" wrapText="1" shrinkToFit="1"/>
    </xf>
    <xf numFmtId="3" fontId="4" fillId="0" borderId="1" xfId="0" applyNumberFormat="1" applyFont="1" applyFill="1" applyBorder="1" applyAlignment="1">
      <alignment vertical="top"/>
    </xf>
    <xf numFmtId="0" fontId="3" fillId="0" borderId="1" xfId="0" applyFont="1" applyFill="1" applyBorder="1" applyAlignment="1">
      <alignment horizontal="left" vertical="top" wrapText="1" shrinkToFit="1"/>
    </xf>
    <xf numFmtId="3" fontId="3" fillId="0" borderId="1" xfId="0" applyNumberFormat="1" applyFont="1" applyFill="1" applyBorder="1" applyAlignment="1">
      <alignment vertical="top"/>
    </xf>
    <xf numFmtId="0" fontId="3" fillId="0" borderId="1" xfId="0" applyFont="1" applyFill="1" applyBorder="1" applyAlignment="1">
      <alignment horizontal="left" vertical="top" wrapText="1"/>
    </xf>
    <xf numFmtId="0" fontId="3" fillId="0" borderId="1" xfId="0" applyFont="1" applyFill="1" applyBorder="1" applyAlignment="1">
      <alignment horizontal="center" vertical="top"/>
    </xf>
    <xf numFmtId="0" fontId="7" fillId="0" borderId="1" xfId="0" applyFont="1" applyBorder="1" applyAlignment="1">
      <alignment vertical="top" wrapText="1"/>
    </xf>
    <xf numFmtId="3" fontId="6" fillId="0" borderId="1" xfId="0" applyNumberFormat="1" applyFont="1" applyBorder="1" applyAlignment="1">
      <alignment horizontal="right" vertical="top"/>
    </xf>
    <xf numFmtId="3" fontId="0" fillId="0" borderId="1" xfId="0" applyNumberFormat="1" applyBorder="1" applyAlignment="1">
      <alignment horizontal="right" vertical="top"/>
    </xf>
    <xf numFmtId="3" fontId="2" fillId="0" borderId="1" xfId="0" applyNumberFormat="1" applyFont="1" applyBorder="1" applyAlignment="1">
      <alignment horizontal="right" vertical="top"/>
    </xf>
    <xf numFmtId="2" fontId="0" fillId="0" borderId="1" xfId="0" applyNumberFormat="1" applyBorder="1" applyAlignment="1">
      <alignment horizontal="left" vertical="top"/>
    </xf>
    <xf numFmtId="0" fontId="0" fillId="0" borderId="0" xfId="0" applyFill="1"/>
    <xf numFmtId="0" fontId="4" fillId="0" borderId="1" xfId="0" applyFont="1" applyBorder="1" applyAlignment="1">
      <alignment horizontal="left" vertical="top" wrapText="1"/>
    </xf>
    <xf numFmtId="2" fontId="4" fillId="0" borderId="1" xfId="0" applyNumberFormat="1" applyFont="1" applyBorder="1" applyAlignment="1">
      <alignment horizontal="left" vertical="top"/>
    </xf>
    <xf numFmtId="2" fontId="5" fillId="2" borderId="6" xfId="0" applyNumberFormat="1" applyFont="1" applyFill="1" applyBorder="1" applyAlignment="1">
      <alignment horizontal="left" vertical="center" wrapText="1"/>
    </xf>
    <xf numFmtId="0" fontId="5" fillId="2" borderId="7" xfId="0" applyFont="1" applyFill="1" applyBorder="1" applyAlignment="1">
      <alignment horizontal="right" vertical="center"/>
    </xf>
    <xf numFmtId="3" fontId="5" fillId="2" borderId="1" xfId="0" applyNumberFormat="1" applyFont="1" applyFill="1" applyBorder="1" applyAlignment="1">
      <alignment horizontal="right" vertical="center" wrapText="1"/>
    </xf>
    <xf numFmtId="3" fontId="5" fillId="2" borderId="5" xfId="0" applyNumberFormat="1" applyFont="1" applyFill="1" applyBorder="1" applyAlignment="1">
      <alignment horizontal="right" vertical="center" wrapText="1"/>
    </xf>
    <xf numFmtId="2" fontId="3" fillId="0" borderId="1" xfId="0" applyNumberFormat="1" applyFont="1" applyBorder="1" applyAlignment="1">
      <alignment horizontal="left" vertical="top"/>
    </xf>
    <xf numFmtId="0" fontId="6" fillId="0" borderId="1" xfId="0" applyFont="1" applyBorder="1" applyAlignment="1">
      <alignment horizontal="left" vertical="top" wrapText="1"/>
    </xf>
    <xf numFmtId="2" fontId="9" fillId="0" borderId="1" xfId="1" applyNumberFormat="1" applyFont="1" applyBorder="1" applyAlignment="1">
      <alignment horizontal="left" vertical="top" wrapText="1"/>
    </xf>
    <xf numFmtId="3" fontId="1" fillId="0" borderId="2" xfId="0" applyNumberFormat="1" applyFont="1" applyBorder="1" applyAlignment="1">
      <alignment horizontal="center" vertical="center"/>
    </xf>
    <xf numFmtId="0" fontId="4" fillId="5" borderId="1" xfId="0" applyFont="1" applyFill="1" applyBorder="1" applyAlignment="1">
      <alignment horizontal="center" vertical="top"/>
    </xf>
    <xf numFmtId="3" fontId="4" fillId="5" borderId="1" xfId="0" applyNumberFormat="1" applyFont="1" applyFill="1" applyBorder="1" applyAlignment="1">
      <alignment vertical="top"/>
    </xf>
    <xf numFmtId="0" fontId="4" fillId="5" borderId="1" xfId="0" applyFont="1" applyFill="1" applyBorder="1" applyAlignment="1">
      <alignment horizontal="right" vertical="top"/>
    </xf>
    <xf numFmtId="2" fontId="5" fillId="3" borderId="5" xfId="0" applyNumberFormat="1" applyFont="1" applyFill="1" applyBorder="1" applyAlignment="1">
      <alignment horizontal="center" vertical="center" wrapText="1"/>
    </xf>
    <xf numFmtId="0" fontId="5" fillId="6" borderId="1" xfId="0" applyFont="1" applyFill="1" applyBorder="1" applyAlignment="1">
      <alignment horizontal="right" vertical="center"/>
    </xf>
    <xf numFmtId="3" fontId="5" fillId="6" borderId="1" xfId="0" applyNumberFormat="1" applyFont="1" applyFill="1" applyBorder="1" applyAlignment="1">
      <alignment vertical="center" wrapText="1"/>
    </xf>
    <xf numFmtId="0" fontId="5" fillId="7" borderId="1" xfId="0" applyFont="1" applyFill="1" applyBorder="1" applyAlignment="1">
      <alignment horizontal="right" vertical="center"/>
    </xf>
    <xf numFmtId="3" fontId="5" fillId="7" borderId="1" xfId="0" applyNumberFormat="1" applyFont="1" applyFill="1" applyBorder="1" applyAlignment="1">
      <alignment vertical="center" wrapText="1"/>
    </xf>
    <xf numFmtId="0" fontId="5" fillId="8" borderId="1" xfId="0" applyFont="1" applyFill="1" applyBorder="1" applyAlignment="1">
      <alignment horizontal="right" vertical="center"/>
    </xf>
    <xf numFmtId="3" fontId="5" fillId="8" borderId="1" xfId="0" applyNumberFormat="1" applyFont="1" applyFill="1" applyBorder="1" applyAlignment="1">
      <alignment vertical="center" wrapText="1"/>
    </xf>
    <xf numFmtId="0" fontId="3" fillId="7" borderId="1" xfId="0" applyFont="1" applyFill="1" applyBorder="1" applyAlignment="1">
      <alignment horizontal="center" vertical="top"/>
    </xf>
    <xf numFmtId="0" fontId="3" fillId="7" borderId="1" xfId="0" applyFont="1" applyFill="1" applyBorder="1" applyAlignment="1">
      <alignment horizontal="left" vertical="top" wrapText="1"/>
    </xf>
    <xf numFmtId="3" fontId="3" fillId="7" borderId="1" xfId="0" applyNumberFormat="1" applyFont="1" applyFill="1" applyBorder="1" applyAlignment="1">
      <alignment vertical="top"/>
    </xf>
    <xf numFmtId="0" fontId="3" fillId="8" borderId="1" xfId="0" applyFont="1" applyFill="1" applyBorder="1" applyAlignment="1">
      <alignment horizontal="center" vertical="top"/>
    </xf>
    <xf numFmtId="0" fontId="3" fillId="8" borderId="1" xfId="0" applyFont="1" applyFill="1" applyBorder="1" applyAlignment="1">
      <alignment horizontal="left" vertical="top" wrapText="1"/>
    </xf>
    <xf numFmtId="3" fontId="3" fillId="8" borderId="1" xfId="0" applyNumberFormat="1" applyFont="1" applyFill="1" applyBorder="1" applyAlignment="1">
      <alignment vertical="top"/>
    </xf>
    <xf numFmtId="0" fontId="3" fillId="6" borderId="1" xfId="0" applyFont="1" applyFill="1" applyBorder="1" applyAlignment="1">
      <alignment horizontal="center" vertical="top"/>
    </xf>
    <xf numFmtId="0" fontId="3" fillId="6" borderId="1" xfId="0" applyFont="1" applyFill="1" applyBorder="1" applyAlignment="1">
      <alignment horizontal="left" vertical="top" wrapText="1"/>
    </xf>
    <xf numFmtId="3" fontId="3" fillId="6" borderId="1" xfId="0" applyNumberFormat="1" applyFont="1" applyFill="1" applyBorder="1" applyAlignment="1">
      <alignment vertical="top"/>
    </xf>
    <xf numFmtId="0" fontId="4" fillId="6" borderId="1" xfId="0" applyFont="1" applyFill="1" applyBorder="1" applyAlignment="1">
      <alignment horizontal="center" vertical="top"/>
    </xf>
    <xf numFmtId="0" fontId="4" fillId="6" borderId="1" xfId="0" applyFont="1" applyFill="1" applyBorder="1" applyAlignment="1">
      <alignment horizontal="right" vertical="top" wrapText="1" shrinkToFit="1"/>
    </xf>
    <xf numFmtId="3" fontId="4" fillId="6" borderId="1" xfId="0" applyNumberFormat="1" applyFont="1" applyFill="1" applyBorder="1" applyAlignment="1">
      <alignment vertical="top"/>
    </xf>
    <xf numFmtId="0" fontId="4" fillId="8" borderId="1" xfId="0" applyFont="1" applyFill="1" applyBorder="1" applyAlignment="1">
      <alignment horizontal="center" vertical="top"/>
    </xf>
    <xf numFmtId="0" fontId="4" fillId="8" borderId="0" xfId="0" applyFont="1" applyFill="1" applyAlignment="1">
      <alignment wrapText="1"/>
    </xf>
    <xf numFmtId="3" fontId="4" fillId="8" borderId="1" xfId="0" applyNumberFormat="1" applyFont="1" applyFill="1" applyBorder="1" applyAlignment="1">
      <alignment vertical="top"/>
    </xf>
    <xf numFmtId="0" fontId="4" fillId="8" borderId="1" xfId="0" applyFont="1" applyFill="1" applyBorder="1" applyAlignment="1">
      <alignment horizontal="right" vertical="top" wrapText="1" shrinkToFit="1"/>
    </xf>
    <xf numFmtId="0" fontId="4" fillId="7" borderId="1" xfId="0" applyFont="1" applyFill="1" applyBorder="1" applyAlignment="1">
      <alignment horizontal="center" vertical="top"/>
    </xf>
    <xf numFmtId="0" fontId="4" fillId="7" borderId="1" xfId="0" applyFont="1" applyFill="1" applyBorder="1" applyAlignment="1">
      <alignment horizontal="right" vertical="top" wrapText="1" shrinkToFit="1"/>
    </xf>
    <xf numFmtId="3" fontId="4" fillId="7" borderId="1" xfId="0" applyNumberFormat="1" applyFont="1" applyFill="1" applyBorder="1" applyAlignment="1">
      <alignment vertical="top"/>
    </xf>
    <xf numFmtId="0" fontId="4" fillId="0" borderId="1" xfId="0" applyFont="1" applyFill="1" applyBorder="1" applyAlignment="1">
      <alignment horizontal="center" vertical="top"/>
    </xf>
    <xf numFmtId="3" fontId="5" fillId="7" borderId="1" xfId="0" applyNumberFormat="1" applyFont="1" applyFill="1" applyBorder="1" applyAlignment="1">
      <alignment horizontal="right" vertical="center"/>
    </xf>
    <xf numFmtId="3" fontId="5" fillId="8" borderId="1" xfId="0" applyNumberFormat="1" applyFont="1" applyFill="1" applyBorder="1" applyAlignment="1">
      <alignment horizontal="right" vertical="center"/>
    </xf>
    <xf numFmtId="3" fontId="5" fillId="6" borderId="1" xfId="0" applyNumberFormat="1" applyFont="1" applyFill="1" applyBorder="1" applyAlignment="1">
      <alignment horizontal="right" vertical="center"/>
    </xf>
    <xf numFmtId="0" fontId="0" fillId="0" borderId="0" xfId="0" applyAlignment="1">
      <alignment wrapText="1"/>
    </xf>
    <xf numFmtId="0" fontId="5" fillId="2" borderId="1" xfId="0" applyFont="1" applyFill="1" applyBorder="1" applyAlignment="1">
      <alignment horizontal="right" vertical="center"/>
    </xf>
    <xf numFmtId="0" fontId="11" fillId="0" borderId="0" xfId="0" applyFont="1" applyBorder="1" applyAlignment="1">
      <alignment horizontal="center" vertical="center"/>
    </xf>
    <xf numFmtId="0" fontId="1" fillId="0" borderId="0" xfId="0" applyFont="1" applyBorder="1" applyAlignment="1">
      <alignment horizontal="center" vertical="center"/>
    </xf>
    <xf numFmtId="0" fontId="5" fillId="3" borderId="1" xfId="0" applyFont="1" applyFill="1" applyBorder="1" applyAlignment="1">
      <alignment horizontal="center" vertical="center"/>
    </xf>
    <xf numFmtId="0" fontId="5" fillId="3" borderId="1" xfId="0" applyFont="1" applyFill="1" applyBorder="1" applyAlignment="1">
      <alignment horizontal="center" vertical="center" wrapText="1"/>
    </xf>
    <xf numFmtId="0" fontId="5" fillId="6" borderId="1" xfId="0" applyFont="1" applyFill="1" applyBorder="1" applyAlignment="1">
      <alignment horizontal="right" vertical="center"/>
    </xf>
    <xf numFmtId="0" fontId="5" fillId="2" borderId="1" xfId="0" applyFont="1" applyFill="1" applyBorder="1" applyAlignment="1">
      <alignment horizontal="right" vertical="center" wrapText="1"/>
    </xf>
    <xf numFmtId="2" fontId="5" fillId="3" borderId="3" xfId="0" applyNumberFormat="1" applyFont="1" applyFill="1" applyBorder="1" applyAlignment="1">
      <alignment horizontal="center" vertical="center" wrapText="1"/>
    </xf>
    <xf numFmtId="2" fontId="5" fillId="3" borderId="4" xfId="0" applyNumberFormat="1" applyFont="1" applyFill="1" applyBorder="1" applyAlignment="1">
      <alignment horizontal="center" vertical="center" wrapText="1"/>
    </xf>
    <xf numFmtId="2" fontId="5" fillId="3" borderId="5" xfId="0" applyNumberFormat="1" applyFont="1" applyFill="1" applyBorder="1" applyAlignment="1">
      <alignment horizontal="center" vertical="center" wrapText="1"/>
    </xf>
    <xf numFmtId="0" fontId="5" fillId="3" borderId="3" xfId="0" applyFont="1" applyFill="1" applyBorder="1" applyAlignment="1">
      <alignment horizontal="center" vertical="center" wrapText="1"/>
    </xf>
    <xf numFmtId="0" fontId="5" fillId="3" borderId="4" xfId="0" applyFont="1" applyFill="1" applyBorder="1" applyAlignment="1">
      <alignment horizontal="center" vertical="center" wrapText="1"/>
    </xf>
    <xf numFmtId="0" fontId="5" fillId="3" borderId="5" xfId="0" applyFont="1" applyFill="1" applyBorder="1" applyAlignment="1">
      <alignment horizontal="center" vertical="center" wrapText="1"/>
    </xf>
    <xf numFmtId="0" fontId="5" fillId="8" borderId="1" xfId="0" applyFont="1" applyFill="1" applyBorder="1" applyAlignment="1">
      <alignment horizontal="right" vertical="center"/>
    </xf>
    <xf numFmtId="0" fontId="5" fillId="7" borderId="1" xfId="0" applyFont="1" applyFill="1" applyBorder="1" applyAlignment="1">
      <alignment horizontal="right" vertical="center"/>
    </xf>
  </cellXfs>
  <cellStyles count="2">
    <cellStyle name="Normal" xfId="0" builtinId="0"/>
    <cellStyle name="Normal 3"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107"/>
  <sheetViews>
    <sheetView tabSelected="1" zoomScale="80" zoomScaleNormal="80" workbookViewId="0">
      <pane ySplit="7" topLeftCell="A8" activePane="bottomLeft" state="frozen"/>
      <selection pane="bottomLeft" sqref="A1:L103"/>
    </sheetView>
  </sheetViews>
  <sheetFormatPr defaultRowHeight="15.75" x14ac:dyDescent="0.25"/>
  <cols>
    <col min="1" max="1" width="8.375" style="32" customWidth="1"/>
    <col min="2" max="2" width="50.125" customWidth="1"/>
    <col min="3" max="3" width="13.375" customWidth="1"/>
    <col min="4" max="4" width="12.75" customWidth="1"/>
    <col min="5" max="5" width="14.125" customWidth="1"/>
    <col min="6" max="6" width="13.375" customWidth="1"/>
    <col min="7" max="7" width="11.5" customWidth="1"/>
    <col min="8" max="8" width="12.625" customWidth="1"/>
    <col min="9" max="9" width="13.125" customWidth="1"/>
    <col min="10" max="10" width="14.5" customWidth="1"/>
    <col min="11" max="11" width="14" customWidth="1"/>
    <col min="12" max="12" width="11.625" customWidth="1"/>
  </cols>
  <sheetData>
    <row r="1" spans="1:12" x14ac:dyDescent="0.25">
      <c r="E1" t="s">
        <v>131</v>
      </c>
    </row>
    <row r="3" spans="1:12" s="3" customFormat="1" ht="18.75" x14ac:dyDescent="0.25">
      <c r="A3" s="94" t="s">
        <v>54</v>
      </c>
      <c r="B3" s="95"/>
      <c r="C3" s="95"/>
      <c r="D3" s="95"/>
      <c r="E3" s="95"/>
      <c r="F3" s="95"/>
      <c r="G3" s="95"/>
      <c r="H3" s="95"/>
      <c r="I3" s="95"/>
      <c r="J3" s="95"/>
      <c r="K3" s="95"/>
      <c r="L3" s="95"/>
    </row>
    <row r="4" spans="1:12" ht="18.75" x14ac:dyDescent="0.25">
      <c r="A4" s="26"/>
      <c r="B4" s="1"/>
      <c r="C4" s="1"/>
      <c r="D4" s="1"/>
      <c r="E4" s="58"/>
      <c r="F4" s="2"/>
      <c r="G4" s="2"/>
      <c r="H4" s="2"/>
      <c r="I4" s="58"/>
      <c r="J4" s="2"/>
    </row>
    <row r="5" spans="1:12" ht="17.25" x14ac:dyDescent="0.25">
      <c r="A5" s="100" t="s">
        <v>0</v>
      </c>
      <c r="B5" s="96" t="s">
        <v>1</v>
      </c>
      <c r="C5" s="96" t="s">
        <v>55</v>
      </c>
      <c r="D5" s="96"/>
      <c r="E5" s="96"/>
      <c r="F5" s="96"/>
      <c r="G5" s="103" t="s">
        <v>60</v>
      </c>
      <c r="H5" s="96" t="s">
        <v>56</v>
      </c>
      <c r="I5" s="96"/>
      <c r="J5" s="96"/>
      <c r="K5" s="96"/>
      <c r="L5" s="103" t="s">
        <v>61</v>
      </c>
    </row>
    <row r="6" spans="1:12" ht="21.75" customHeight="1" x14ac:dyDescent="0.25">
      <c r="A6" s="101"/>
      <c r="B6" s="96"/>
      <c r="C6" s="97" t="s">
        <v>2</v>
      </c>
      <c r="D6" s="97" t="s">
        <v>3</v>
      </c>
      <c r="E6" s="97" t="s">
        <v>4</v>
      </c>
      <c r="F6" s="97"/>
      <c r="G6" s="104"/>
      <c r="H6" s="97" t="s">
        <v>2</v>
      </c>
      <c r="I6" s="97" t="s">
        <v>3</v>
      </c>
      <c r="J6" s="97" t="s">
        <v>4</v>
      </c>
      <c r="K6" s="97"/>
      <c r="L6" s="104"/>
    </row>
    <row r="7" spans="1:12" ht="33" x14ac:dyDescent="0.25">
      <c r="A7" s="101"/>
      <c r="B7" s="96"/>
      <c r="C7" s="97"/>
      <c r="D7" s="97"/>
      <c r="E7" s="24" t="s">
        <v>5</v>
      </c>
      <c r="F7" s="25" t="s">
        <v>6</v>
      </c>
      <c r="G7" s="105"/>
      <c r="H7" s="97"/>
      <c r="I7" s="97"/>
      <c r="J7" s="24" t="s">
        <v>5</v>
      </c>
      <c r="K7" s="25" t="s">
        <v>6</v>
      </c>
      <c r="L7" s="105"/>
    </row>
    <row r="8" spans="1:12" ht="27.75" customHeight="1" x14ac:dyDescent="0.25">
      <c r="A8" s="102"/>
      <c r="B8" s="63" t="s">
        <v>160</v>
      </c>
      <c r="C8" s="64">
        <f t="shared" ref="C8:L8" si="0">C11+C13+C50+C77+C81+C87+C57</f>
        <v>9424001</v>
      </c>
      <c r="D8" s="64">
        <f t="shared" si="0"/>
        <v>3942344</v>
      </c>
      <c r="E8" s="64">
        <f t="shared" si="0"/>
        <v>1825486</v>
      </c>
      <c r="F8" s="64">
        <f t="shared" si="0"/>
        <v>3656171</v>
      </c>
      <c r="G8" s="64">
        <f t="shared" si="0"/>
        <v>16</v>
      </c>
      <c r="H8" s="64">
        <f t="shared" si="0"/>
        <v>5570026</v>
      </c>
      <c r="I8" s="64">
        <f t="shared" si="0"/>
        <v>2583162</v>
      </c>
      <c r="J8" s="64">
        <f t="shared" si="0"/>
        <v>2217365</v>
      </c>
      <c r="K8" s="64">
        <f t="shared" si="0"/>
        <v>769499</v>
      </c>
      <c r="L8" s="64">
        <f t="shared" si="0"/>
        <v>16</v>
      </c>
    </row>
    <row r="9" spans="1:12" ht="27.75" customHeight="1" x14ac:dyDescent="0.25">
      <c r="A9" s="62"/>
      <c r="B9" s="67" t="s">
        <v>161</v>
      </c>
      <c r="C9" s="68">
        <f>C11+C14+C50+C57+C77+C81+C87</f>
        <v>9737774</v>
      </c>
      <c r="D9" s="68">
        <f t="shared" ref="D9:L9" si="1">D11+D14+D50+D57+D77+D81+D87</f>
        <v>3958219</v>
      </c>
      <c r="E9" s="68">
        <f t="shared" si="1"/>
        <v>1825486</v>
      </c>
      <c r="F9" s="68">
        <f t="shared" si="1"/>
        <v>3954069</v>
      </c>
      <c r="G9" s="68">
        <f t="shared" si="1"/>
        <v>16</v>
      </c>
      <c r="H9" s="68">
        <f t="shared" si="1"/>
        <v>5579176</v>
      </c>
      <c r="I9" s="68">
        <f t="shared" si="1"/>
        <v>2587262</v>
      </c>
      <c r="J9" s="68">
        <f t="shared" si="1"/>
        <v>2217365</v>
      </c>
      <c r="K9" s="68">
        <f t="shared" si="1"/>
        <v>774549</v>
      </c>
      <c r="L9" s="68">
        <f t="shared" si="1"/>
        <v>16</v>
      </c>
    </row>
    <row r="10" spans="1:12" ht="27.75" customHeight="1" x14ac:dyDescent="0.25">
      <c r="A10" s="62"/>
      <c r="B10" s="65" t="s">
        <v>162</v>
      </c>
      <c r="C10" s="66">
        <f>C11+C15+C50+C57+C77+C81+C87</f>
        <v>9338787</v>
      </c>
      <c r="D10" s="66">
        <f t="shared" ref="D10:L10" si="2">D11+D15+D50+D57+D77+D81+D87</f>
        <v>3958219</v>
      </c>
      <c r="E10" s="66">
        <f t="shared" si="2"/>
        <v>1825486</v>
      </c>
      <c r="F10" s="66">
        <f t="shared" si="2"/>
        <v>3555082</v>
      </c>
      <c r="G10" s="66">
        <f t="shared" si="2"/>
        <v>16</v>
      </c>
      <c r="H10" s="66">
        <f t="shared" si="2"/>
        <v>5571239</v>
      </c>
      <c r="I10" s="66">
        <f t="shared" si="2"/>
        <v>2587262</v>
      </c>
      <c r="J10" s="66">
        <f t="shared" si="2"/>
        <v>2217365</v>
      </c>
      <c r="K10" s="66">
        <f t="shared" si="2"/>
        <v>766612</v>
      </c>
      <c r="L10" s="66">
        <f t="shared" si="2"/>
        <v>16</v>
      </c>
    </row>
    <row r="11" spans="1:12" ht="24.75" customHeight="1" x14ac:dyDescent="0.25">
      <c r="A11" s="93" t="s">
        <v>11</v>
      </c>
      <c r="B11" s="93"/>
      <c r="C11" s="23">
        <f t="shared" ref="C11:L11" si="3">C12</f>
        <v>5000</v>
      </c>
      <c r="D11" s="23">
        <f t="shared" si="3"/>
        <v>0</v>
      </c>
      <c r="E11" s="23">
        <f t="shared" si="3"/>
        <v>5000</v>
      </c>
      <c r="F11" s="23">
        <f t="shared" si="3"/>
        <v>0</v>
      </c>
      <c r="G11" s="23">
        <f t="shared" si="3"/>
        <v>0</v>
      </c>
      <c r="H11" s="23">
        <f t="shared" si="3"/>
        <v>5000</v>
      </c>
      <c r="I11" s="23">
        <f t="shared" si="3"/>
        <v>0</v>
      </c>
      <c r="J11" s="23">
        <f t="shared" si="3"/>
        <v>5000</v>
      </c>
      <c r="K11" s="23">
        <f t="shared" si="3"/>
        <v>0</v>
      </c>
      <c r="L11" s="23">
        <f t="shared" si="3"/>
        <v>0</v>
      </c>
    </row>
    <row r="12" spans="1:12" ht="164.25" customHeight="1" x14ac:dyDescent="0.25">
      <c r="A12" s="27" t="s">
        <v>167</v>
      </c>
      <c r="B12" s="6" t="s">
        <v>53</v>
      </c>
      <c r="C12" s="13">
        <v>5000</v>
      </c>
      <c r="D12" s="13"/>
      <c r="E12" s="13">
        <v>5000</v>
      </c>
      <c r="F12" s="13"/>
      <c r="G12" s="13">
        <v>0</v>
      </c>
      <c r="H12" s="13">
        <v>5000</v>
      </c>
      <c r="I12" s="13"/>
      <c r="J12" s="13">
        <v>5000</v>
      </c>
      <c r="K12" s="13"/>
      <c r="L12" s="13">
        <v>0</v>
      </c>
    </row>
    <row r="13" spans="1:12" ht="24" customHeight="1" x14ac:dyDescent="0.25">
      <c r="A13" s="98" t="s">
        <v>157</v>
      </c>
      <c r="B13" s="98"/>
      <c r="C13" s="91">
        <f>C16+C17+C18+C22+C23+C24+C28+C44+C45+C46</f>
        <v>7174938</v>
      </c>
      <c r="D13" s="91">
        <f>D16+D17+D18+D22+D23+D24+D28+D44+D45+D46</f>
        <v>2847067</v>
      </c>
      <c r="E13" s="91">
        <f t="shared" ref="E13:L13" si="4">E16+E17+E18+E22+E23+E24+E28+E44+E45+E46</f>
        <v>963311</v>
      </c>
      <c r="F13" s="91">
        <f t="shared" si="4"/>
        <v>3364560</v>
      </c>
      <c r="G13" s="91">
        <f t="shared" si="4"/>
        <v>0</v>
      </c>
      <c r="H13" s="91">
        <f t="shared" si="4"/>
        <v>2670683</v>
      </c>
      <c r="I13" s="91">
        <f t="shared" si="4"/>
        <v>1010051</v>
      </c>
      <c r="J13" s="91">
        <f t="shared" si="4"/>
        <v>1423427</v>
      </c>
      <c r="K13" s="91">
        <f t="shared" si="4"/>
        <v>237205</v>
      </c>
      <c r="L13" s="91">
        <f t="shared" si="4"/>
        <v>0</v>
      </c>
    </row>
    <row r="14" spans="1:12" ht="24" customHeight="1" x14ac:dyDescent="0.25">
      <c r="A14" s="106" t="s">
        <v>158</v>
      </c>
      <c r="B14" s="106"/>
      <c r="C14" s="90">
        <f>C16+C17+C18+C22+C23+C24+C29+C44+C45+C46</f>
        <v>7488711</v>
      </c>
      <c r="D14" s="90">
        <f t="shared" ref="D14:L14" si="5">D16+D17+D18+D22+D23+D24+D29+D44+D45+D46</f>
        <v>2862942</v>
      </c>
      <c r="E14" s="90">
        <f t="shared" si="5"/>
        <v>963311</v>
      </c>
      <c r="F14" s="90">
        <f t="shared" si="5"/>
        <v>3662458</v>
      </c>
      <c r="G14" s="90">
        <f t="shared" si="5"/>
        <v>0</v>
      </c>
      <c r="H14" s="90">
        <f t="shared" si="5"/>
        <v>2679833</v>
      </c>
      <c r="I14" s="90">
        <f t="shared" si="5"/>
        <v>1014151</v>
      </c>
      <c r="J14" s="90">
        <f t="shared" si="5"/>
        <v>1423427</v>
      </c>
      <c r="K14" s="90">
        <f t="shared" si="5"/>
        <v>242255</v>
      </c>
      <c r="L14" s="90">
        <f t="shared" si="5"/>
        <v>0</v>
      </c>
    </row>
    <row r="15" spans="1:12" ht="24" customHeight="1" x14ac:dyDescent="0.25">
      <c r="A15" s="107" t="s">
        <v>159</v>
      </c>
      <c r="B15" s="107"/>
      <c r="C15" s="89">
        <f>C16+C17+C18+C22+C23+C24+C30+C44+C45+C46</f>
        <v>7089724</v>
      </c>
      <c r="D15" s="89">
        <f t="shared" ref="D15:L15" si="6">D16+D17+D18+D22+D23+D24+D30+D44+D45+D46</f>
        <v>2862942</v>
      </c>
      <c r="E15" s="89">
        <f t="shared" si="6"/>
        <v>963311</v>
      </c>
      <c r="F15" s="89">
        <f t="shared" si="6"/>
        <v>3263471</v>
      </c>
      <c r="G15" s="89">
        <f t="shared" si="6"/>
        <v>0</v>
      </c>
      <c r="H15" s="89">
        <f t="shared" si="6"/>
        <v>2671896</v>
      </c>
      <c r="I15" s="89">
        <f t="shared" si="6"/>
        <v>1014151</v>
      </c>
      <c r="J15" s="89">
        <f t="shared" si="6"/>
        <v>1423427</v>
      </c>
      <c r="K15" s="89">
        <f t="shared" si="6"/>
        <v>234318</v>
      </c>
      <c r="L15" s="89">
        <f t="shared" si="6"/>
        <v>0</v>
      </c>
    </row>
    <row r="16" spans="1:12" ht="130.5" customHeight="1" x14ac:dyDescent="0.25">
      <c r="A16" s="28" t="s">
        <v>14</v>
      </c>
      <c r="B16" s="9" t="s">
        <v>38</v>
      </c>
      <c r="C16" s="15">
        <f>D16+E16+F16</f>
        <v>80845</v>
      </c>
      <c r="D16" s="15">
        <v>80845</v>
      </c>
      <c r="E16" s="15"/>
      <c r="F16" s="15"/>
      <c r="G16" s="15"/>
      <c r="H16" s="15">
        <f>I16+J16+K16</f>
        <v>40422</v>
      </c>
      <c r="I16" s="15">
        <v>40422</v>
      </c>
      <c r="J16" s="15"/>
      <c r="K16" s="15"/>
      <c r="L16" s="15"/>
    </row>
    <row r="17" spans="1:12" ht="51.75" customHeight="1" x14ac:dyDescent="0.25">
      <c r="A17" s="28" t="s">
        <v>15</v>
      </c>
      <c r="B17" s="9" t="s">
        <v>16</v>
      </c>
      <c r="C17" s="15">
        <f t="shared" ref="C17:C47" si="7">D17+E17+F17</f>
        <v>478746</v>
      </c>
      <c r="D17" s="15">
        <v>478746</v>
      </c>
      <c r="E17" s="15"/>
      <c r="F17" s="15"/>
      <c r="G17" s="15"/>
      <c r="H17" s="15">
        <f t="shared" ref="H17:H47" si="8">I17+J17+K17</f>
        <v>247729</v>
      </c>
      <c r="I17" s="15">
        <v>247729</v>
      </c>
      <c r="J17" s="15"/>
      <c r="K17" s="15"/>
      <c r="L17" s="15"/>
    </row>
    <row r="18" spans="1:12" ht="50.25" customHeight="1" x14ac:dyDescent="0.25">
      <c r="A18" s="28" t="s">
        <v>17</v>
      </c>
      <c r="B18" s="10" t="s">
        <v>39</v>
      </c>
      <c r="C18" s="15">
        <f>D18+E18+F18</f>
        <v>957342</v>
      </c>
      <c r="D18" s="15">
        <f>D19+D20+D21</f>
        <v>682500</v>
      </c>
      <c r="E18" s="15">
        <f t="shared" ref="E18:F18" si="9">E19+E20+E21</f>
        <v>274842</v>
      </c>
      <c r="F18" s="15">
        <f t="shared" si="9"/>
        <v>0</v>
      </c>
      <c r="G18" s="15">
        <f>G21</f>
        <v>0</v>
      </c>
      <c r="H18" s="15">
        <f t="shared" si="8"/>
        <v>653919</v>
      </c>
      <c r="I18" s="15">
        <f>I19+I20+I21</f>
        <v>215390</v>
      </c>
      <c r="J18" s="15">
        <f t="shared" ref="J18:K18" si="10">J19+J20+J21</f>
        <v>438529</v>
      </c>
      <c r="K18" s="15">
        <f t="shared" si="10"/>
        <v>0</v>
      </c>
      <c r="L18" s="15">
        <f>L21</f>
        <v>0</v>
      </c>
    </row>
    <row r="19" spans="1:12" ht="21.75" customHeight="1" x14ac:dyDescent="0.25">
      <c r="A19" s="29" t="s">
        <v>18</v>
      </c>
      <c r="B19" s="11" t="s">
        <v>50</v>
      </c>
      <c r="C19" s="14">
        <f t="shared" si="7"/>
        <v>266000</v>
      </c>
      <c r="D19" s="14">
        <v>266000</v>
      </c>
      <c r="E19" s="14"/>
      <c r="F19" s="14"/>
      <c r="G19" s="14"/>
      <c r="H19" s="14">
        <f t="shared" si="8"/>
        <v>0</v>
      </c>
      <c r="I19" s="14"/>
      <c r="J19" s="14"/>
      <c r="K19" s="14"/>
      <c r="L19" s="14"/>
    </row>
    <row r="20" spans="1:12" ht="36" customHeight="1" x14ac:dyDescent="0.25">
      <c r="A20" s="29" t="s">
        <v>19</v>
      </c>
      <c r="B20" s="11" t="s">
        <v>63</v>
      </c>
      <c r="C20" s="14">
        <f t="shared" si="7"/>
        <v>416500</v>
      </c>
      <c r="D20" s="14">
        <v>416500</v>
      </c>
      <c r="E20" s="14"/>
      <c r="F20" s="14"/>
      <c r="G20" s="14"/>
      <c r="H20" s="14">
        <f>I20</f>
        <v>215390</v>
      </c>
      <c r="I20" s="14">
        <v>215390</v>
      </c>
      <c r="J20" s="14"/>
      <c r="K20" s="14"/>
      <c r="L20" s="14"/>
    </row>
    <row r="21" spans="1:12" ht="54.75" customHeight="1" x14ac:dyDescent="0.25">
      <c r="A21" s="29" t="s">
        <v>64</v>
      </c>
      <c r="B21" s="37" t="s">
        <v>114</v>
      </c>
      <c r="C21" s="38">
        <f t="shared" si="7"/>
        <v>274842</v>
      </c>
      <c r="D21" s="38"/>
      <c r="E21" s="38">
        <v>274842</v>
      </c>
      <c r="F21" s="38"/>
      <c r="G21" s="38"/>
      <c r="H21" s="38">
        <f t="shared" ref="H21" si="11">I21+J21+K21</f>
        <v>438529</v>
      </c>
      <c r="I21" s="38"/>
      <c r="J21" s="38">
        <v>438529</v>
      </c>
      <c r="K21" s="38"/>
      <c r="L21" s="38"/>
    </row>
    <row r="22" spans="1:12" ht="98.25" customHeight="1" x14ac:dyDescent="0.25">
      <c r="A22" s="28" t="s">
        <v>20</v>
      </c>
      <c r="B22" s="39" t="s">
        <v>37</v>
      </c>
      <c r="C22" s="40">
        <f t="shared" si="7"/>
        <v>64620</v>
      </c>
      <c r="D22" s="40">
        <v>64620</v>
      </c>
      <c r="E22" s="40"/>
      <c r="F22" s="15"/>
      <c r="G22" s="15"/>
      <c r="H22" s="15">
        <f t="shared" si="8"/>
        <v>150780</v>
      </c>
      <c r="I22" s="15">
        <v>150780</v>
      </c>
      <c r="J22" s="15"/>
      <c r="K22" s="15"/>
      <c r="L22" s="15"/>
    </row>
    <row r="23" spans="1:12" s="48" customFormat="1" ht="86.25" customHeight="1" x14ac:dyDescent="0.25">
      <c r="A23" s="42" t="s">
        <v>21</v>
      </c>
      <c r="B23" s="41" t="s">
        <v>115</v>
      </c>
      <c r="C23" s="40">
        <f>D23+E23+F23</f>
        <v>293208</v>
      </c>
      <c r="D23" s="40"/>
      <c r="E23" s="40">
        <v>293208</v>
      </c>
      <c r="F23" s="40"/>
      <c r="G23" s="40"/>
      <c r="H23" s="40">
        <f t="shared" si="8"/>
        <v>282030</v>
      </c>
      <c r="I23" s="40"/>
      <c r="J23" s="40">
        <v>282030</v>
      </c>
      <c r="K23" s="40"/>
      <c r="L23" s="40"/>
    </row>
    <row r="24" spans="1:12" ht="53.25" customHeight="1" x14ac:dyDescent="0.25">
      <c r="A24" s="28" t="s">
        <v>22</v>
      </c>
      <c r="B24" s="10" t="s">
        <v>132</v>
      </c>
      <c r="C24" s="15">
        <f t="shared" si="7"/>
        <v>410504</v>
      </c>
      <c r="D24" s="15">
        <f>D25+D26+D27</f>
        <v>410504</v>
      </c>
      <c r="E24" s="15">
        <f>E25+E26+E27</f>
        <v>0</v>
      </c>
      <c r="F24" s="15">
        <f>F25+F26+F27</f>
        <v>0</v>
      </c>
      <c r="G24" s="15"/>
      <c r="H24" s="15">
        <f t="shared" si="8"/>
        <v>36159</v>
      </c>
      <c r="I24" s="15">
        <f>I25+I26+I27</f>
        <v>36159</v>
      </c>
      <c r="J24" s="15">
        <f>J25+J26+J27</f>
        <v>0</v>
      </c>
      <c r="K24" s="15">
        <f>K25+K26+K27</f>
        <v>0</v>
      </c>
      <c r="L24" s="15"/>
    </row>
    <row r="25" spans="1:12" ht="36.75" customHeight="1" x14ac:dyDescent="0.25">
      <c r="A25" s="29" t="s">
        <v>23</v>
      </c>
      <c r="B25" s="11" t="s">
        <v>65</v>
      </c>
      <c r="C25" s="14">
        <f t="shared" si="7"/>
        <v>132465</v>
      </c>
      <c r="D25" s="14">
        <v>132465</v>
      </c>
      <c r="E25" s="14"/>
      <c r="F25" s="14"/>
      <c r="G25" s="14"/>
      <c r="H25" s="14">
        <f t="shared" si="8"/>
        <v>36159</v>
      </c>
      <c r="I25" s="14">
        <v>36159</v>
      </c>
      <c r="J25" s="14"/>
      <c r="K25" s="14"/>
      <c r="L25" s="14"/>
    </row>
    <row r="26" spans="1:12" ht="37.5" customHeight="1" x14ac:dyDescent="0.25">
      <c r="A26" s="29" t="s">
        <v>24</v>
      </c>
      <c r="B26" s="11" t="s">
        <v>40</v>
      </c>
      <c r="C26" s="14">
        <f t="shared" si="7"/>
        <v>208039</v>
      </c>
      <c r="D26" s="14">
        <v>208039</v>
      </c>
      <c r="E26" s="14"/>
      <c r="F26" s="14"/>
      <c r="G26" s="14"/>
      <c r="H26" s="14">
        <f t="shared" si="8"/>
        <v>0</v>
      </c>
      <c r="I26" s="14"/>
      <c r="J26" s="14"/>
      <c r="K26" s="14"/>
      <c r="L26" s="14"/>
    </row>
    <row r="27" spans="1:12" ht="40.5" customHeight="1" x14ac:dyDescent="0.25">
      <c r="A27" s="29" t="s">
        <v>25</v>
      </c>
      <c r="B27" s="11" t="s">
        <v>66</v>
      </c>
      <c r="C27" s="14">
        <f t="shared" si="7"/>
        <v>70000</v>
      </c>
      <c r="D27" s="14">
        <v>70000</v>
      </c>
      <c r="E27" s="14"/>
      <c r="F27" s="14"/>
      <c r="G27" s="14"/>
      <c r="H27" s="14">
        <f t="shared" si="8"/>
        <v>0</v>
      </c>
      <c r="I27" s="14"/>
      <c r="J27" s="14"/>
      <c r="K27" s="14"/>
      <c r="L27" s="14"/>
    </row>
    <row r="28" spans="1:12" ht="54" customHeight="1" x14ac:dyDescent="0.25">
      <c r="A28" s="75" t="s">
        <v>154</v>
      </c>
      <c r="B28" s="76" t="s">
        <v>135</v>
      </c>
      <c r="C28" s="77">
        <f>C31+C32+C33+C34+C35+C36+C37</f>
        <v>4287710</v>
      </c>
      <c r="D28" s="77">
        <f t="shared" ref="D28:L28" si="12">D31+D32+D33+D34+D35+D36+D37</f>
        <v>923150</v>
      </c>
      <c r="E28" s="77">
        <f t="shared" si="12"/>
        <v>0</v>
      </c>
      <c r="F28" s="77">
        <f t="shared" si="12"/>
        <v>3364560</v>
      </c>
      <c r="G28" s="77">
        <f t="shared" si="12"/>
        <v>0</v>
      </c>
      <c r="H28" s="77">
        <f t="shared" si="12"/>
        <v>438995</v>
      </c>
      <c r="I28" s="77">
        <f t="shared" si="12"/>
        <v>201790</v>
      </c>
      <c r="J28" s="77">
        <f t="shared" si="12"/>
        <v>0</v>
      </c>
      <c r="K28" s="77">
        <f t="shared" si="12"/>
        <v>237205</v>
      </c>
      <c r="L28" s="77">
        <f t="shared" si="12"/>
        <v>0</v>
      </c>
    </row>
    <row r="29" spans="1:12" ht="53.25" customHeight="1" x14ac:dyDescent="0.25">
      <c r="A29" s="72" t="s">
        <v>155</v>
      </c>
      <c r="B29" s="73" t="s">
        <v>163</v>
      </c>
      <c r="C29" s="74">
        <f>C31+C32+C33+C34++C38+C39+C40</f>
        <v>4601483</v>
      </c>
      <c r="D29" s="74">
        <f t="shared" ref="D29:L29" si="13">D31+D32+D33+D34++D38+D39+D40</f>
        <v>939025</v>
      </c>
      <c r="E29" s="74">
        <f t="shared" si="13"/>
        <v>0</v>
      </c>
      <c r="F29" s="74">
        <f t="shared" si="13"/>
        <v>3662458</v>
      </c>
      <c r="G29" s="74">
        <f t="shared" si="13"/>
        <v>0</v>
      </c>
      <c r="H29" s="74">
        <f t="shared" si="13"/>
        <v>448145</v>
      </c>
      <c r="I29" s="74">
        <f t="shared" si="13"/>
        <v>205890</v>
      </c>
      <c r="J29" s="74">
        <f t="shared" si="13"/>
        <v>0</v>
      </c>
      <c r="K29" s="74">
        <f t="shared" si="13"/>
        <v>242255</v>
      </c>
      <c r="L29" s="74">
        <f t="shared" si="13"/>
        <v>0</v>
      </c>
    </row>
    <row r="30" spans="1:12" ht="52.5" customHeight="1" x14ac:dyDescent="0.25">
      <c r="A30" s="69" t="s">
        <v>156</v>
      </c>
      <c r="B30" s="70" t="s">
        <v>163</v>
      </c>
      <c r="C30" s="71">
        <f>C31+C32+C33+C34+C41+C42+C43</f>
        <v>4202496</v>
      </c>
      <c r="D30" s="71">
        <f t="shared" ref="D30:L30" si="14">D31+D32+D33+D34+D41+D42+D43</f>
        <v>939025</v>
      </c>
      <c r="E30" s="71">
        <f t="shared" si="14"/>
        <v>0</v>
      </c>
      <c r="F30" s="71">
        <f t="shared" si="14"/>
        <v>3263471</v>
      </c>
      <c r="G30" s="71">
        <f t="shared" si="14"/>
        <v>0</v>
      </c>
      <c r="H30" s="71">
        <f t="shared" si="14"/>
        <v>440208</v>
      </c>
      <c r="I30" s="71">
        <f t="shared" si="14"/>
        <v>205890</v>
      </c>
      <c r="J30" s="71">
        <f t="shared" si="14"/>
        <v>0</v>
      </c>
      <c r="K30" s="71">
        <f t="shared" si="14"/>
        <v>234318</v>
      </c>
      <c r="L30" s="71">
        <f t="shared" si="14"/>
        <v>0</v>
      </c>
    </row>
    <row r="31" spans="1:12" ht="21" customHeight="1" x14ac:dyDescent="0.25">
      <c r="A31" s="88" t="s">
        <v>26</v>
      </c>
      <c r="B31" s="37" t="s">
        <v>67</v>
      </c>
      <c r="C31" s="38">
        <f t="shared" ref="C31" si="15">D31+E31+F31</f>
        <v>125800</v>
      </c>
      <c r="D31" s="38">
        <v>125800</v>
      </c>
      <c r="E31" s="38"/>
      <c r="F31" s="38"/>
      <c r="G31" s="38"/>
      <c r="H31" s="38">
        <f t="shared" ref="H31" si="16">I31+J31+K31</f>
        <v>0</v>
      </c>
      <c r="I31" s="38"/>
      <c r="J31" s="38"/>
      <c r="K31" s="38"/>
      <c r="L31" s="38"/>
    </row>
    <row r="32" spans="1:12" ht="38.25" customHeight="1" x14ac:dyDescent="0.25">
      <c r="A32" s="88" t="s">
        <v>27</v>
      </c>
      <c r="B32" s="37" t="s">
        <v>150</v>
      </c>
      <c r="C32" s="38">
        <f>D32+E32+F32</f>
        <v>1829544</v>
      </c>
      <c r="D32" s="38"/>
      <c r="E32" s="38"/>
      <c r="F32" s="38">
        <v>1829544</v>
      </c>
      <c r="G32" s="38"/>
      <c r="H32" s="38">
        <f t="shared" si="8"/>
        <v>0</v>
      </c>
      <c r="I32" s="38"/>
      <c r="J32" s="38"/>
      <c r="K32" s="38"/>
      <c r="L32" s="38"/>
    </row>
    <row r="33" spans="1:12" ht="24" customHeight="1" x14ac:dyDescent="0.25">
      <c r="A33" s="88" t="s">
        <v>28</v>
      </c>
      <c r="B33" s="37" t="s">
        <v>134</v>
      </c>
      <c r="C33" s="38">
        <f>D33+E33+F33</f>
        <v>101812</v>
      </c>
      <c r="D33" s="38"/>
      <c r="E33" s="38"/>
      <c r="F33" s="38">
        <v>101812</v>
      </c>
      <c r="G33" s="38"/>
      <c r="H33" s="38">
        <f>I33+J33+K33</f>
        <v>129128</v>
      </c>
      <c r="I33" s="38"/>
      <c r="J33" s="38"/>
      <c r="K33" s="38">
        <v>129128</v>
      </c>
      <c r="L33" s="38"/>
    </row>
    <row r="34" spans="1:12" ht="21" customHeight="1" x14ac:dyDescent="0.25">
      <c r="A34" s="88" t="s">
        <v>68</v>
      </c>
      <c r="B34" s="37" t="s">
        <v>136</v>
      </c>
      <c r="C34" s="38">
        <f>D34+E34+F34</f>
        <v>588100</v>
      </c>
      <c r="D34" s="38">
        <v>588100</v>
      </c>
      <c r="E34" s="38"/>
      <c r="F34" s="38"/>
      <c r="G34" s="38"/>
      <c r="H34" s="38">
        <f>I34</f>
        <v>117620</v>
      </c>
      <c r="I34" s="38">
        <v>117620</v>
      </c>
      <c r="J34" s="38"/>
      <c r="K34" s="38"/>
      <c r="L34" s="38"/>
    </row>
    <row r="35" spans="1:12" ht="21" customHeight="1" x14ac:dyDescent="0.25">
      <c r="A35" s="78" t="s">
        <v>139</v>
      </c>
      <c r="B35" s="79" t="s">
        <v>149</v>
      </c>
      <c r="C35" s="80">
        <f t="shared" ref="C35:C43" si="17">D35+E35+F35</f>
        <v>1344100</v>
      </c>
      <c r="D35" s="80"/>
      <c r="E35" s="80"/>
      <c r="F35" s="80">
        <v>1344100</v>
      </c>
      <c r="G35" s="80"/>
      <c r="H35" s="80"/>
      <c r="I35" s="80"/>
      <c r="J35" s="80"/>
      <c r="K35" s="80"/>
      <c r="L35" s="80"/>
    </row>
    <row r="36" spans="1:12" ht="20.25" customHeight="1" x14ac:dyDescent="0.25">
      <c r="A36" s="78" t="s">
        <v>140</v>
      </c>
      <c r="B36" s="79" t="s">
        <v>137</v>
      </c>
      <c r="C36" s="80">
        <f t="shared" si="17"/>
        <v>89104</v>
      </c>
      <c r="D36" s="80"/>
      <c r="E36" s="80"/>
      <c r="F36" s="80">
        <v>89104</v>
      </c>
      <c r="G36" s="80"/>
      <c r="H36" s="80">
        <f>I36+J36+K36</f>
        <v>108077</v>
      </c>
      <c r="I36" s="80"/>
      <c r="J36" s="80"/>
      <c r="K36" s="80">
        <v>108077</v>
      </c>
      <c r="L36" s="80"/>
    </row>
    <row r="37" spans="1:12" ht="21" customHeight="1" x14ac:dyDescent="0.25">
      <c r="A37" s="78" t="s">
        <v>141</v>
      </c>
      <c r="B37" s="79" t="s">
        <v>136</v>
      </c>
      <c r="C37" s="80">
        <f t="shared" si="17"/>
        <v>209250</v>
      </c>
      <c r="D37" s="80">
        <v>209250</v>
      </c>
      <c r="E37" s="80"/>
      <c r="F37" s="80"/>
      <c r="G37" s="80"/>
      <c r="H37" s="80">
        <f>I37+J37+K37</f>
        <v>84170</v>
      </c>
      <c r="I37" s="80">
        <v>84170</v>
      </c>
      <c r="J37" s="80"/>
      <c r="K37" s="80"/>
      <c r="L37" s="80"/>
    </row>
    <row r="38" spans="1:12" ht="39" customHeight="1" x14ac:dyDescent="0.25">
      <c r="A38" s="81" t="s">
        <v>142</v>
      </c>
      <c r="B38" s="82" t="s">
        <v>138</v>
      </c>
      <c r="C38" s="83">
        <f t="shared" si="17"/>
        <v>1639000</v>
      </c>
      <c r="D38" s="83"/>
      <c r="E38" s="83"/>
      <c r="F38" s="83">
        <v>1639000</v>
      </c>
      <c r="G38" s="83"/>
      <c r="H38" s="83"/>
      <c r="I38" s="83"/>
      <c r="J38" s="83"/>
      <c r="K38" s="83"/>
      <c r="L38" s="83"/>
    </row>
    <row r="39" spans="1:12" ht="24" customHeight="1" x14ac:dyDescent="0.25">
      <c r="A39" s="81" t="s">
        <v>143</v>
      </c>
      <c r="B39" s="84" t="s">
        <v>134</v>
      </c>
      <c r="C39" s="83">
        <f t="shared" si="17"/>
        <v>92102</v>
      </c>
      <c r="D39" s="83"/>
      <c r="E39" s="83"/>
      <c r="F39" s="83">
        <v>92102</v>
      </c>
      <c r="G39" s="83"/>
      <c r="H39" s="83">
        <f>I39+J39+K39</f>
        <v>113127</v>
      </c>
      <c r="I39" s="83"/>
      <c r="J39" s="83"/>
      <c r="K39" s="83">
        <v>113127</v>
      </c>
      <c r="L39" s="83"/>
    </row>
    <row r="40" spans="1:12" ht="21" customHeight="1" x14ac:dyDescent="0.25">
      <c r="A40" s="81" t="s">
        <v>144</v>
      </c>
      <c r="B40" s="84" t="s">
        <v>136</v>
      </c>
      <c r="C40" s="83">
        <f t="shared" si="17"/>
        <v>225125</v>
      </c>
      <c r="D40" s="83">
        <v>225125</v>
      </c>
      <c r="E40" s="83"/>
      <c r="F40" s="83"/>
      <c r="G40" s="83"/>
      <c r="H40" s="83">
        <f>I40+J40+K40</f>
        <v>88270</v>
      </c>
      <c r="I40" s="83">
        <v>88270</v>
      </c>
      <c r="J40" s="83"/>
      <c r="K40" s="83"/>
      <c r="L40" s="83"/>
    </row>
    <row r="41" spans="1:12" ht="39" customHeight="1" x14ac:dyDescent="0.25">
      <c r="A41" s="85" t="s">
        <v>145</v>
      </c>
      <c r="B41" s="86" t="s">
        <v>148</v>
      </c>
      <c r="C41" s="87">
        <f t="shared" si="17"/>
        <v>1244695</v>
      </c>
      <c r="D41" s="87"/>
      <c r="E41" s="87"/>
      <c r="F41" s="87">
        <v>1244695</v>
      </c>
      <c r="G41" s="87"/>
      <c r="H41" s="87"/>
      <c r="I41" s="87"/>
      <c r="J41" s="87"/>
      <c r="K41" s="87"/>
      <c r="L41" s="87"/>
    </row>
    <row r="42" spans="1:12" ht="21" customHeight="1" x14ac:dyDescent="0.25">
      <c r="A42" s="85" t="s">
        <v>146</v>
      </c>
      <c r="B42" s="86" t="s">
        <v>134</v>
      </c>
      <c r="C42" s="87">
        <f t="shared" si="17"/>
        <v>87420</v>
      </c>
      <c r="D42" s="87"/>
      <c r="E42" s="87"/>
      <c r="F42" s="87">
        <v>87420</v>
      </c>
      <c r="G42" s="87"/>
      <c r="H42" s="87">
        <f>I42+J42+K42</f>
        <v>105190</v>
      </c>
      <c r="I42" s="87"/>
      <c r="J42" s="87"/>
      <c r="K42" s="87">
        <v>105190</v>
      </c>
      <c r="L42" s="87"/>
    </row>
    <row r="43" spans="1:12" ht="18" customHeight="1" x14ac:dyDescent="0.25">
      <c r="A43" s="85" t="s">
        <v>147</v>
      </c>
      <c r="B43" s="86" t="s">
        <v>136</v>
      </c>
      <c r="C43" s="87">
        <f t="shared" si="17"/>
        <v>225125</v>
      </c>
      <c r="D43" s="87">
        <v>225125</v>
      </c>
      <c r="E43" s="87"/>
      <c r="F43" s="87"/>
      <c r="G43" s="87"/>
      <c r="H43" s="87">
        <f>I43+J43+K43</f>
        <v>88270</v>
      </c>
      <c r="I43" s="87">
        <v>88270</v>
      </c>
      <c r="J43" s="87"/>
      <c r="K43" s="87"/>
      <c r="L43" s="87"/>
    </row>
    <row r="44" spans="1:12" ht="36.75" customHeight="1" x14ac:dyDescent="0.25">
      <c r="A44" s="28" t="s">
        <v>94</v>
      </c>
      <c r="B44" s="10" t="s">
        <v>41</v>
      </c>
      <c r="C44" s="15">
        <f t="shared" si="7"/>
        <v>180600</v>
      </c>
      <c r="D44" s="15"/>
      <c r="E44" s="15">
        <v>180600</v>
      </c>
      <c r="F44" s="15"/>
      <c r="G44" s="15"/>
      <c r="H44" s="15">
        <f t="shared" si="8"/>
        <v>93396</v>
      </c>
      <c r="I44" s="15"/>
      <c r="J44" s="15">
        <v>93396</v>
      </c>
      <c r="K44" s="15"/>
      <c r="L44" s="15"/>
    </row>
    <row r="45" spans="1:12" ht="25.5" customHeight="1" x14ac:dyDescent="0.25">
      <c r="A45" s="42" t="s">
        <v>121</v>
      </c>
      <c r="B45" s="39" t="s">
        <v>42</v>
      </c>
      <c r="C45" s="40">
        <f t="shared" si="7"/>
        <v>116583</v>
      </c>
      <c r="D45" s="40"/>
      <c r="E45" s="40">
        <v>116583</v>
      </c>
      <c r="F45" s="40"/>
      <c r="G45" s="40"/>
      <c r="H45" s="40">
        <f t="shared" si="8"/>
        <v>162309</v>
      </c>
      <c r="I45" s="40"/>
      <c r="J45" s="40">
        <v>162309</v>
      </c>
      <c r="K45" s="40"/>
      <c r="L45" s="40"/>
    </row>
    <row r="46" spans="1:12" ht="34.5" customHeight="1" x14ac:dyDescent="0.25">
      <c r="A46" s="28" t="s">
        <v>29</v>
      </c>
      <c r="B46" s="10" t="s">
        <v>43</v>
      </c>
      <c r="C46" s="15">
        <f>D46+E46+F46</f>
        <v>304780</v>
      </c>
      <c r="D46" s="15">
        <f>D47+D48</f>
        <v>206702</v>
      </c>
      <c r="E46" s="40">
        <f>E47+E49</f>
        <v>98078</v>
      </c>
      <c r="F46" s="40">
        <f t="shared" ref="F46" si="18">F47+F49</f>
        <v>0</v>
      </c>
      <c r="G46" s="40"/>
      <c r="H46" s="40">
        <f>I46+J46+K46</f>
        <v>564944</v>
      </c>
      <c r="I46" s="40">
        <f>I47+I48</f>
        <v>117781</v>
      </c>
      <c r="J46" s="40">
        <f>J47+J49</f>
        <v>447163</v>
      </c>
      <c r="K46" s="15">
        <f t="shared" ref="K46" si="19">K47+K49</f>
        <v>0</v>
      </c>
      <c r="L46" s="15"/>
    </row>
    <row r="47" spans="1:12" ht="34.5" customHeight="1" x14ac:dyDescent="0.25">
      <c r="A47" s="30" t="s">
        <v>96</v>
      </c>
      <c r="B47" s="12" t="s">
        <v>63</v>
      </c>
      <c r="C47" s="14">
        <f t="shared" si="7"/>
        <v>184156</v>
      </c>
      <c r="D47" s="14">
        <f>28000+156156</f>
        <v>184156</v>
      </c>
      <c r="E47" s="38"/>
      <c r="F47" s="38"/>
      <c r="G47" s="38"/>
      <c r="H47" s="38">
        <f t="shared" si="8"/>
        <v>95235</v>
      </c>
      <c r="I47" s="38">
        <v>95235</v>
      </c>
      <c r="J47" s="38"/>
      <c r="K47" s="14"/>
      <c r="L47" s="14"/>
    </row>
    <row r="48" spans="1:12" ht="19.5" customHeight="1" x14ac:dyDescent="0.25">
      <c r="A48" s="29" t="s">
        <v>97</v>
      </c>
      <c r="B48" s="12" t="s">
        <v>69</v>
      </c>
      <c r="C48" s="14">
        <f>D48</f>
        <v>22546</v>
      </c>
      <c r="D48" s="14">
        <v>22546</v>
      </c>
      <c r="E48" s="38"/>
      <c r="F48" s="38"/>
      <c r="G48" s="38"/>
      <c r="H48" s="38">
        <f>I48</f>
        <v>22546</v>
      </c>
      <c r="I48" s="38">
        <v>22546</v>
      </c>
      <c r="J48" s="38"/>
      <c r="K48" s="14"/>
      <c r="L48" s="14"/>
    </row>
    <row r="49" spans="1:12" ht="24" customHeight="1" x14ac:dyDescent="0.25">
      <c r="A49" s="59" t="s">
        <v>122</v>
      </c>
      <c r="B49" s="61" t="s">
        <v>44</v>
      </c>
      <c r="C49" s="60">
        <f>D49+E49+F49</f>
        <v>98078</v>
      </c>
      <c r="D49" s="60"/>
      <c r="E49" s="60">
        <v>98078</v>
      </c>
      <c r="F49" s="60"/>
      <c r="G49" s="60"/>
      <c r="H49" s="60">
        <f t="shared" ref="H49" si="20">I49+J49+K49</f>
        <v>447163</v>
      </c>
      <c r="I49" s="60"/>
      <c r="J49" s="60">
        <v>447163</v>
      </c>
      <c r="K49" s="60"/>
      <c r="L49" s="60"/>
    </row>
    <row r="50" spans="1:12" ht="22.5" customHeight="1" x14ac:dyDescent="0.25">
      <c r="A50" s="99" t="s">
        <v>36</v>
      </c>
      <c r="B50" s="99"/>
      <c r="C50" s="23">
        <f>SUM(C51:C56)</f>
        <v>749871</v>
      </c>
      <c r="D50" s="23">
        <f t="shared" ref="D50:L50" si="21">SUM(D51:D56)</f>
        <v>153556</v>
      </c>
      <c r="E50" s="23">
        <f>SUM(E51:E56)</f>
        <v>596315</v>
      </c>
      <c r="F50" s="23">
        <f t="shared" si="21"/>
        <v>0</v>
      </c>
      <c r="G50" s="23">
        <f t="shared" si="21"/>
        <v>2</v>
      </c>
      <c r="H50" s="23">
        <f t="shared" si="21"/>
        <v>613772</v>
      </c>
      <c r="I50" s="23">
        <f t="shared" si="21"/>
        <v>101465</v>
      </c>
      <c r="J50" s="23">
        <f>SUM(J51:J56)</f>
        <v>512307</v>
      </c>
      <c r="K50" s="23">
        <f t="shared" si="21"/>
        <v>0</v>
      </c>
      <c r="L50" s="23">
        <f t="shared" si="21"/>
        <v>2</v>
      </c>
    </row>
    <row r="51" spans="1:12" ht="51.75" customHeight="1" x14ac:dyDescent="0.25">
      <c r="A51" s="17" t="s">
        <v>100</v>
      </c>
      <c r="B51" s="19" t="s">
        <v>129</v>
      </c>
      <c r="C51" s="21">
        <f>D51+E51+F51</f>
        <v>153556</v>
      </c>
      <c r="D51" s="44">
        <v>153556</v>
      </c>
      <c r="E51" s="21"/>
      <c r="F51" s="21"/>
      <c r="G51" s="21">
        <v>2</v>
      </c>
      <c r="H51" s="44">
        <f>I51+J51+K51</f>
        <v>101465</v>
      </c>
      <c r="I51" s="21">
        <v>101465</v>
      </c>
      <c r="J51" s="21"/>
      <c r="K51" s="21"/>
      <c r="L51" s="21">
        <v>2</v>
      </c>
    </row>
    <row r="52" spans="1:12" ht="54.75" customHeight="1" x14ac:dyDescent="0.25">
      <c r="A52" s="17" t="s">
        <v>120</v>
      </c>
      <c r="B52" s="19" t="s">
        <v>128</v>
      </c>
      <c r="C52" s="21">
        <f t="shared" ref="C52:C55" si="22">D52+E52+F52</f>
        <v>118647</v>
      </c>
      <c r="D52" s="45"/>
      <c r="E52" s="44">
        <v>118647</v>
      </c>
      <c r="F52" s="45"/>
      <c r="G52" s="46"/>
      <c r="H52" s="45">
        <f t="shared" ref="H52:H56" si="23">I52+J52+K52</f>
        <v>56358</v>
      </c>
      <c r="I52" s="44"/>
      <c r="J52" s="21">
        <v>56358</v>
      </c>
      <c r="K52" s="21"/>
      <c r="L52" s="21"/>
    </row>
    <row r="53" spans="1:12" ht="39" customHeight="1" x14ac:dyDescent="0.25">
      <c r="A53" s="17" t="s">
        <v>98</v>
      </c>
      <c r="B53" s="19" t="s">
        <v>127</v>
      </c>
      <c r="C53" s="21">
        <f t="shared" si="22"/>
        <v>241120</v>
      </c>
      <c r="D53" s="45"/>
      <c r="E53" s="44">
        <v>241120</v>
      </c>
      <c r="F53" s="45"/>
      <c r="G53" s="46"/>
      <c r="H53" s="45">
        <f t="shared" si="23"/>
        <v>120560</v>
      </c>
      <c r="I53" s="44"/>
      <c r="J53" s="44">
        <v>120560</v>
      </c>
      <c r="K53" s="21"/>
      <c r="L53" s="21"/>
    </row>
    <row r="54" spans="1:12" ht="54.75" customHeight="1" x14ac:dyDescent="0.25">
      <c r="A54" s="17" t="s">
        <v>99</v>
      </c>
      <c r="B54" s="43" t="s">
        <v>70</v>
      </c>
      <c r="C54" s="21">
        <f t="shared" si="22"/>
        <v>222206</v>
      </c>
      <c r="D54" s="45"/>
      <c r="E54" s="44">
        <v>222206</v>
      </c>
      <c r="F54" s="45"/>
      <c r="G54" s="46"/>
      <c r="H54" s="45">
        <f t="shared" si="23"/>
        <v>327754</v>
      </c>
      <c r="I54" s="44"/>
      <c r="J54" s="44">
        <v>327754</v>
      </c>
      <c r="K54" s="21"/>
      <c r="L54" s="21"/>
    </row>
    <row r="55" spans="1:12" ht="26.25" customHeight="1" x14ac:dyDescent="0.25">
      <c r="A55" s="17" t="s">
        <v>130</v>
      </c>
      <c r="B55" s="19" t="s">
        <v>126</v>
      </c>
      <c r="C55" s="21">
        <f t="shared" si="22"/>
        <v>8342</v>
      </c>
      <c r="D55" s="45"/>
      <c r="E55" s="44">
        <v>8342</v>
      </c>
      <c r="F55" s="45"/>
      <c r="G55" s="46"/>
      <c r="H55" s="45">
        <f t="shared" si="23"/>
        <v>4635</v>
      </c>
      <c r="I55" s="44"/>
      <c r="J55" s="44">
        <v>4635</v>
      </c>
      <c r="K55" s="21"/>
      <c r="L55" s="21"/>
    </row>
    <row r="56" spans="1:12" ht="41.25" customHeight="1" x14ac:dyDescent="0.25">
      <c r="A56" s="17" t="s">
        <v>168</v>
      </c>
      <c r="B56" s="20" t="s">
        <v>151</v>
      </c>
      <c r="C56" s="21">
        <f>D56+E56+F56</f>
        <v>6000</v>
      </c>
      <c r="D56" s="45"/>
      <c r="E56" s="45">
        <v>6000</v>
      </c>
      <c r="F56" s="45"/>
      <c r="G56" s="46"/>
      <c r="H56" s="45">
        <f t="shared" si="23"/>
        <v>3000</v>
      </c>
      <c r="I56" s="45"/>
      <c r="J56" s="44">
        <v>3000</v>
      </c>
      <c r="K56" s="21"/>
      <c r="L56" s="21"/>
    </row>
    <row r="57" spans="1:12" ht="29.25" customHeight="1" x14ac:dyDescent="0.25">
      <c r="A57" s="93" t="s">
        <v>46</v>
      </c>
      <c r="B57" s="93"/>
      <c r="C57" s="23">
        <f>D57+E57+F57</f>
        <v>766530</v>
      </c>
      <c r="D57" s="23">
        <f>D63+D76+D58+D59</f>
        <v>453200</v>
      </c>
      <c r="E57" s="23">
        <f>E63+E76+E58+E59</f>
        <v>222499</v>
      </c>
      <c r="F57" s="23">
        <f>F63+F76+F58+F59</f>
        <v>90831</v>
      </c>
      <c r="G57" s="23">
        <f>G63</f>
        <v>10</v>
      </c>
      <c r="H57" s="23">
        <f>I57+J57+K57</f>
        <v>1682770</v>
      </c>
      <c r="I57" s="23">
        <f>I63+I58+I59+I76</f>
        <v>1062720</v>
      </c>
      <c r="J57" s="23">
        <f>J63+J58+J59+J76</f>
        <v>232247</v>
      </c>
      <c r="K57" s="23">
        <f>K63+K58+K59+K76</f>
        <v>387803</v>
      </c>
      <c r="L57" s="23">
        <f>L63</f>
        <v>10</v>
      </c>
    </row>
    <row r="58" spans="1:12" s="48" customFormat="1" ht="180.75" customHeight="1" x14ac:dyDescent="0.25">
      <c r="A58" s="47" t="s">
        <v>45</v>
      </c>
      <c r="B58" s="16" t="s">
        <v>164</v>
      </c>
      <c r="C58" s="13"/>
      <c r="D58" s="13">
        <v>248400</v>
      </c>
      <c r="E58" s="13"/>
      <c r="F58" s="13"/>
      <c r="G58" s="13"/>
      <c r="H58" s="13"/>
      <c r="I58" s="13">
        <v>463200</v>
      </c>
      <c r="J58" s="13"/>
      <c r="K58" s="13"/>
      <c r="L58" s="13"/>
    </row>
    <row r="59" spans="1:12" s="48" customFormat="1" ht="66.75" customHeight="1" x14ac:dyDescent="0.25">
      <c r="A59" s="34" t="s">
        <v>101</v>
      </c>
      <c r="B59" s="16" t="s">
        <v>165</v>
      </c>
      <c r="C59" s="21">
        <f>F59</f>
        <v>71656</v>
      </c>
      <c r="D59" s="21"/>
      <c r="E59" s="21"/>
      <c r="F59" s="21">
        <f>F60</f>
        <v>71656</v>
      </c>
      <c r="G59" s="21"/>
      <c r="H59" s="21">
        <f>K59</f>
        <v>94193</v>
      </c>
      <c r="I59" s="21"/>
      <c r="J59" s="21"/>
      <c r="K59" s="21">
        <f>K60</f>
        <v>94193</v>
      </c>
      <c r="L59" s="21"/>
    </row>
    <row r="60" spans="1:12" s="48" customFormat="1" ht="18.75" customHeight="1" x14ac:dyDescent="0.25">
      <c r="A60" s="35" t="s">
        <v>102</v>
      </c>
      <c r="B60" s="12" t="s">
        <v>49</v>
      </c>
      <c r="C60" s="8">
        <f t="shared" ref="C60:C62" si="24">F60</f>
        <v>71656</v>
      </c>
      <c r="D60" s="8"/>
      <c r="E60" s="8"/>
      <c r="F60" s="8">
        <f>F61+F62</f>
        <v>71656</v>
      </c>
      <c r="G60" s="8"/>
      <c r="H60" s="8">
        <f t="shared" ref="H60:H62" si="25">K60</f>
        <v>94193</v>
      </c>
      <c r="I60" s="8"/>
      <c r="J60" s="8"/>
      <c r="K60" s="8">
        <f>K61+K62</f>
        <v>94193</v>
      </c>
      <c r="L60" s="8"/>
    </row>
    <row r="61" spans="1:12" s="48" customFormat="1" ht="241.5" customHeight="1" x14ac:dyDescent="0.25">
      <c r="A61" s="35" t="s">
        <v>103</v>
      </c>
      <c r="B61" s="49" t="s">
        <v>71</v>
      </c>
      <c r="C61" s="8">
        <f t="shared" si="24"/>
        <v>47177</v>
      </c>
      <c r="D61" s="8"/>
      <c r="E61" s="8"/>
      <c r="F61" s="8">
        <v>47177</v>
      </c>
      <c r="G61" s="8"/>
      <c r="H61" s="8">
        <f t="shared" si="25"/>
        <v>61818</v>
      </c>
      <c r="I61" s="8"/>
      <c r="J61" s="8"/>
      <c r="K61" s="8">
        <v>61818</v>
      </c>
      <c r="L61" s="8"/>
    </row>
    <row r="62" spans="1:12" s="48" customFormat="1" ht="242.25" customHeight="1" x14ac:dyDescent="0.25">
      <c r="A62" s="35" t="s">
        <v>104</v>
      </c>
      <c r="B62" s="49" t="s">
        <v>72</v>
      </c>
      <c r="C62" s="8">
        <f t="shared" si="24"/>
        <v>24479</v>
      </c>
      <c r="D62" s="8"/>
      <c r="E62" s="8"/>
      <c r="F62" s="8">
        <v>24479</v>
      </c>
      <c r="G62" s="8"/>
      <c r="H62" s="8">
        <f t="shared" si="25"/>
        <v>32375</v>
      </c>
      <c r="I62" s="8"/>
      <c r="J62" s="8"/>
      <c r="K62" s="8">
        <v>32375</v>
      </c>
      <c r="L62" s="8"/>
    </row>
    <row r="63" spans="1:12" ht="246" customHeight="1" x14ac:dyDescent="0.25">
      <c r="A63" s="34" t="s">
        <v>169</v>
      </c>
      <c r="B63" s="5" t="s">
        <v>166</v>
      </c>
      <c r="C63" s="21">
        <f>C64+C70</f>
        <v>441474</v>
      </c>
      <c r="D63" s="21">
        <f t="shared" ref="D63:K63" si="26">D64+D70</f>
        <v>204800</v>
      </c>
      <c r="E63" s="21">
        <f>E64+E70</f>
        <v>222499</v>
      </c>
      <c r="F63" s="21">
        <f t="shared" si="26"/>
        <v>14175</v>
      </c>
      <c r="G63" s="21">
        <f>G64</f>
        <v>10</v>
      </c>
      <c r="H63" s="21">
        <f t="shared" si="26"/>
        <v>1113377</v>
      </c>
      <c r="I63" s="21">
        <f t="shared" si="26"/>
        <v>599520</v>
      </c>
      <c r="J63" s="21">
        <f t="shared" si="26"/>
        <v>232247</v>
      </c>
      <c r="K63" s="21">
        <f t="shared" si="26"/>
        <v>281610</v>
      </c>
      <c r="L63" s="21">
        <f>L64</f>
        <v>10</v>
      </c>
    </row>
    <row r="64" spans="1:12" x14ac:dyDescent="0.25">
      <c r="A64" s="35" t="s">
        <v>170</v>
      </c>
      <c r="B64" s="12" t="s">
        <v>47</v>
      </c>
      <c r="C64" s="8">
        <f>C65+C66+C67+C68+C69</f>
        <v>222499</v>
      </c>
      <c r="D64" s="8"/>
      <c r="E64" s="8">
        <f>E65+E66+E67+E68+E69</f>
        <v>222499</v>
      </c>
      <c r="F64" s="8"/>
      <c r="G64" s="8">
        <f>G65</f>
        <v>10</v>
      </c>
      <c r="H64" s="8">
        <f t="shared" ref="H64:H68" si="27">J64</f>
        <v>232247</v>
      </c>
      <c r="I64" s="8"/>
      <c r="J64" s="8">
        <f>J65+J66+J67+J68</f>
        <v>232247</v>
      </c>
      <c r="K64" s="8"/>
      <c r="L64" s="8">
        <f>L65</f>
        <v>10</v>
      </c>
    </row>
    <row r="65" spans="1:12" ht="129" customHeight="1" x14ac:dyDescent="0.25">
      <c r="A65" s="35" t="s">
        <v>171</v>
      </c>
      <c r="B65" s="49" t="s">
        <v>117</v>
      </c>
      <c r="C65" s="8">
        <f t="shared" ref="C65:C69" si="28">E65</f>
        <v>150159</v>
      </c>
      <c r="D65" s="8"/>
      <c r="E65" s="8">
        <v>150159</v>
      </c>
      <c r="F65" s="8"/>
      <c r="G65" s="8">
        <v>10</v>
      </c>
      <c r="H65" s="8">
        <f t="shared" si="27"/>
        <v>202046</v>
      </c>
      <c r="I65" s="8"/>
      <c r="J65" s="8">
        <v>202046</v>
      </c>
      <c r="K65" s="8"/>
      <c r="L65" s="8">
        <v>10</v>
      </c>
    </row>
    <row r="66" spans="1:12" ht="54.75" customHeight="1" x14ac:dyDescent="0.25">
      <c r="A66" s="35" t="s">
        <v>172</v>
      </c>
      <c r="B66" s="49" t="s">
        <v>73</v>
      </c>
      <c r="C66" s="8">
        <f t="shared" si="28"/>
        <v>15000</v>
      </c>
      <c r="D66" s="8"/>
      <c r="E66" s="8">
        <v>15000</v>
      </c>
      <c r="F66" s="8"/>
      <c r="G66" s="8"/>
      <c r="H66" s="8">
        <f t="shared" si="27"/>
        <v>0</v>
      </c>
      <c r="I66" s="8"/>
      <c r="J66" s="8"/>
      <c r="K66" s="8"/>
      <c r="L66" s="8"/>
    </row>
    <row r="67" spans="1:12" ht="115.5" customHeight="1" x14ac:dyDescent="0.25">
      <c r="A67" s="35" t="s">
        <v>173</v>
      </c>
      <c r="B67" s="49" t="s">
        <v>58</v>
      </c>
      <c r="C67" s="8">
        <f t="shared" si="28"/>
        <v>18340</v>
      </c>
      <c r="D67" s="8"/>
      <c r="E67" s="8">
        <v>18340</v>
      </c>
      <c r="F67" s="8"/>
      <c r="G67" s="8"/>
      <c r="H67" s="8">
        <f t="shared" si="27"/>
        <v>26201</v>
      </c>
      <c r="I67" s="8"/>
      <c r="J67" s="8">
        <v>26201</v>
      </c>
      <c r="K67" s="8"/>
      <c r="L67" s="8"/>
    </row>
    <row r="68" spans="1:12" ht="86.25" customHeight="1" x14ac:dyDescent="0.25">
      <c r="A68" s="35" t="s">
        <v>174</v>
      </c>
      <c r="B68" s="49" t="s">
        <v>152</v>
      </c>
      <c r="C68" s="8">
        <f t="shared" si="28"/>
        <v>4000</v>
      </c>
      <c r="D68" s="8"/>
      <c r="E68" s="8">
        <v>4000</v>
      </c>
      <c r="F68" s="8"/>
      <c r="G68" s="8"/>
      <c r="H68" s="8">
        <f t="shared" si="27"/>
        <v>4000</v>
      </c>
      <c r="I68" s="8"/>
      <c r="J68" s="8">
        <v>4000</v>
      </c>
      <c r="K68" s="8"/>
      <c r="L68" s="8"/>
    </row>
    <row r="69" spans="1:12" ht="51.75" customHeight="1" x14ac:dyDescent="0.25">
      <c r="A69" s="35" t="s">
        <v>175</v>
      </c>
      <c r="B69" s="49" t="s">
        <v>52</v>
      </c>
      <c r="C69" s="8">
        <f t="shared" si="28"/>
        <v>35000</v>
      </c>
      <c r="D69" s="8"/>
      <c r="E69" s="8">
        <v>35000</v>
      </c>
      <c r="F69" s="8"/>
      <c r="G69" s="8"/>
      <c r="H69" s="8"/>
      <c r="I69" s="8"/>
      <c r="J69" s="8"/>
      <c r="K69" s="8"/>
      <c r="L69" s="8"/>
    </row>
    <row r="70" spans="1:12" ht="18.75" customHeight="1" x14ac:dyDescent="0.25">
      <c r="A70" s="35" t="s">
        <v>176</v>
      </c>
      <c r="B70" s="12" t="s">
        <v>48</v>
      </c>
      <c r="C70" s="8">
        <f>C71+C72+C73+C74+C75</f>
        <v>218975</v>
      </c>
      <c r="D70" s="8">
        <f>D71+D72+D73+D74+D75</f>
        <v>204800</v>
      </c>
      <c r="E70" s="8">
        <f t="shared" ref="E70:K70" si="29">E71</f>
        <v>0</v>
      </c>
      <c r="F70" s="8">
        <f t="shared" si="29"/>
        <v>14175</v>
      </c>
      <c r="G70" s="8"/>
      <c r="H70" s="8">
        <f>H71+H72+H73+H74+H75</f>
        <v>881130</v>
      </c>
      <c r="I70" s="8">
        <f>I71+I72+I73+I74+I75</f>
        <v>599520</v>
      </c>
      <c r="J70" s="8">
        <f t="shared" si="29"/>
        <v>0</v>
      </c>
      <c r="K70" s="8">
        <f t="shared" si="29"/>
        <v>281610</v>
      </c>
      <c r="L70" s="8"/>
    </row>
    <row r="71" spans="1:12" ht="38.25" customHeight="1" x14ac:dyDescent="0.25">
      <c r="A71" s="35" t="s">
        <v>177</v>
      </c>
      <c r="B71" s="49" t="s">
        <v>59</v>
      </c>
      <c r="C71" s="8">
        <v>14175</v>
      </c>
      <c r="D71" s="8"/>
      <c r="E71" s="8"/>
      <c r="F71" s="8">
        <v>14175</v>
      </c>
      <c r="G71" s="8"/>
      <c r="H71" s="8">
        <v>281610</v>
      </c>
      <c r="I71" s="8"/>
      <c r="J71" s="8"/>
      <c r="K71" s="8">
        <v>281610</v>
      </c>
      <c r="L71" s="8"/>
    </row>
    <row r="72" spans="1:12" ht="101.25" customHeight="1" x14ac:dyDescent="0.25">
      <c r="A72" s="35" t="s">
        <v>178</v>
      </c>
      <c r="B72" s="49" t="s">
        <v>74</v>
      </c>
      <c r="C72" s="8">
        <f>D72</f>
        <v>115560</v>
      </c>
      <c r="D72" s="8">
        <v>115560</v>
      </c>
      <c r="E72" s="8"/>
      <c r="F72" s="8"/>
      <c r="G72" s="8"/>
      <c r="H72" s="8">
        <f>I72</f>
        <v>231840</v>
      </c>
      <c r="I72" s="8">
        <v>231840</v>
      </c>
      <c r="J72" s="8"/>
      <c r="K72" s="8"/>
      <c r="L72" s="8"/>
    </row>
    <row r="73" spans="1:12" ht="99" customHeight="1" x14ac:dyDescent="0.25">
      <c r="A73" s="35" t="s">
        <v>179</v>
      </c>
      <c r="B73" s="49" t="s">
        <v>75</v>
      </c>
      <c r="C73" s="8">
        <f>D73</f>
        <v>23540</v>
      </c>
      <c r="D73" s="8">
        <v>23540</v>
      </c>
      <c r="E73" s="8"/>
      <c r="F73" s="8"/>
      <c r="G73" s="8"/>
      <c r="H73" s="8">
        <f>I73</f>
        <v>47960</v>
      </c>
      <c r="I73" s="8">
        <v>47960</v>
      </c>
      <c r="J73" s="8"/>
      <c r="K73" s="8"/>
      <c r="L73" s="8"/>
    </row>
    <row r="74" spans="1:12" ht="115.5" customHeight="1" x14ac:dyDescent="0.25">
      <c r="A74" s="35" t="s">
        <v>180</v>
      </c>
      <c r="B74" s="49" t="s">
        <v>76</v>
      </c>
      <c r="C74" s="8">
        <f>D74</f>
        <v>31793</v>
      </c>
      <c r="D74" s="8">
        <v>31793</v>
      </c>
      <c r="E74" s="8"/>
      <c r="F74" s="8"/>
      <c r="G74" s="8"/>
      <c r="H74" s="8">
        <f>I74</f>
        <v>270132</v>
      </c>
      <c r="I74" s="8">
        <v>270132</v>
      </c>
      <c r="J74" s="8"/>
      <c r="K74" s="8"/>
      <c r="L74" s="8"/>
    </row>
    <row r="75" spans="1:12" ht="83.25" customHeight="1" x14ac:dyDescent="0.25">
      <c r="A75" s="35" t="s">
        <v>181</v>
      </c>
      <c r="B75" s="49" t="s">
        <v>77</v>
      </c>
      <c r="C75" s="8">
        <f>D75</f>
        <v>33907</v>
      </c>
      <c r="D75" s="8">
        <v>33907</v>
      </c>
      <c r="E75" s="8"/>
      <c r="F75" s="8"/>
      <c r="G75" s="8"/>
      <c r="H75" s="8">
        <f>I75</f>
        <v>49588</v>
      </c>
      <c r="I75" s="8">
        <v>49588</v>
      </c>
      <c r="J75" s="8"/>
      <c r="K75" s="8"/>
      <c r="L75" s="8"/>
    </row>
    <row r="76" spans="1:12" ht="52.5" customHeight="1" x14ac:dyDescent="0.25">
      <c r="A76" s="33" t="s">
        <v>105</v>
      </c>
      <c r="B76" s="9" t="s">
        <v>78</v>
      </c>
      <c r="C76" s="21">
        <f>F76</f>
        <v>5000</v>
      </c>
      <c r="D76" s="21"/>
      <c r="E76" s="21"/>
      <c r="F76" s="21">
        <v>5000</v>
      </c>
      <c r="G76" s="21"/>
      <c r="H76" s="21">
        <f>K76</f>
        <v>12000</v>
      </c>
      <c r="I76" s="21"/>
      <c r="J76" s="21"/>
      <c r="K76" s="21">
        <v>12000</v>
      </c>
      <c r="L76" s="21"/>
    </row>
    <row r="77" spans="1:12" s="36" customFormat="1" ht="26.25" customHeight="1" x14ac:dyDescent="0.25">
      <c r="A77" s="93" t="s">
        <v>13</v>
      </c>
      <c r="B77" s="93"/>
      <c r="C77" s="22">
        <f>C78</f>
        <v>45413</v>
      </c>
      <c r="D77" s="22">
        <f t="shared" ref="D77:K77" si="30">D78</f>
        <v>0</v>
      </c>
      <c r="E77" s="22">
        <f t="shared" si="30"/>
        <v>20750</v>
      </c>
      <c r="F77" s="22">
        <f t="shared" si="30"/>
        <v>24663</v>
      </c>
      <c r="G77" s="22">
        <f>G78</f>
        <v>1</v>
      </c>
      <c r="H77" s="22">
        <f t="shared" si="30"/>
        <v>56495</v>
      </c>
      <c r="I77" s="22">
        <f t="shared" si="30"/>
        <v>0</v>
      </c>
      <c r="J77" s="22">
        <f t="shared" si="30"/>
        <v>26773</v>
      </c>
      <c r="K77" s="22">
        <f t="shared" si="30"/>
        <v>29722</v>
      </c>
      <c r="L77" s="22">
        <f>L78</f>
        <v>1</v>
      </c>
    </row>
    <row r="78" spans="1:12" ht="36" customHeight="1" x14ac:dyDescent="0.25">
      <c r="A78" s="31" t="s">
        <v>95</v>
      </c>
      <c r="B78" s="7" t="s">
        <v>12</v>
      </c>
      <c r="C78" s="13">
        <f>SUM(C79:C80)</f>
        <v>45413</v>
      </c>
      <c r="D78" s="13">
        <f t="shared" ref="D78:K78" si="31">SUM(D79:D80)</f>
        <v>0</v>
      </c>
      <c r="E78" s="13">
        <f t="shared" si="31"/>
        <v>20750</v>
      </c>
      <c r="F78" s="13">
        <f t="shared" si="31"/>
        <v>24663</v>
      </c>
      <c r="G78" s="13">
        <f>G79</f>
        <v>1</v>
      </c>
      <c r="H78" s="13">
        <f t="shared" si="31"/>
        <v>56495</v>
      </c>
      <c r="I78" s="13">
        <f t="shared" si="31"/>
        <v>0</v>
      </c>
      <c r="J78" s="13">
        <f t="shared" si="31"/>
        <v>26773</v>
      </c>
      <c r="K78" s="13">
        <f t="shared" si="31"/>
        <v>29722</v>
      </c>
      <c r="L78" s="13">
        <f>L79</f>
        <v>1</v>
      </c>
    </row>
    <row r="79" spans="1:12" ht="39.75" customHeight="1" x14ac:dyDescent="0.25">
      <c r="A79" s="29" t="s">
        <v>123</v>
      </c>
      <c r="B79" s="12" t="s">
        <v>62</v>
      </c>
      <c r="C79" s="14">
        <f>SUM(D79:F79)</f>
        <v>20750</v>
      </c>
      <c r="D79" s="14"/>
      <c r="E79" s="14">
        <v>20750</v>
      </c>
      <c r="F79" s="14"/>
      <c r="G79" s="14">
        <v>1</v>
      </c>
      <c r="H79" s="14">
        <f>SUM(I79:K79)</f>
        <v>26773</v>
      </c>
      <c r="I79" s="14"/>
      <c r="J79" s="14">
        <v>26773</v>
      </c>
      <c r="K79" s="14"/>
      <c r="L79" s="14">
        <v>1</v>
      </c>
    </row>
    <row r="80" spans="1:12" ht="39.75" customHeight="1" x14ac:dyDescent="0.25">
      <c r="A80" s="29" t="s">
        <v>124</v>
      </c>
      <c r="B80" s="12" t="s">
        <v>51</v>
      </c>
      <c r="C80" s="14">
        <f>SUM(D80:F80)</f>
        <v>24663</v>
      </c>
      <c r="D80" s="14"/>
      <c r="E80" s="14"/>
      <c r="F80" s="14">
        <v>24663</v>
      </c>
      <c r="G80" s="14"/>
      <c r="H80" s="14">
        <f>SUM(I80:K80)</f>
        <v>29722</v>
      </c>
      <c r="I80" s="14"/>
      <c r="J80" s="14"/>
      <c r="K80" s="14">
        <v>29722</v>
      </c>
      <c r="L80" s="14"/>
    </row>
    <row r="81" spans="1:12" ht="26.25" customHeight="1" x14ac:dyDescent="0.25">
      <c r="A81" s="93" t="s">
        <v>10</v>
      </c>
      <c r="B81" s="93"/>
      <c r="C81" s="23">
        <f>C82+C83+C84+C85+C86</f>
        <v>461572</v>
      </c>
      <c r="D81" s="23">
        <f t="shared" ref="D81:J81" si="32">D82+D83+D84+D85+D86</f>
        <v>443961</v>
      </c>
      <c r="E81" s="23">
        <f t="shared" si="32"/>
        <v>17611</v>
      </c>
      <c r="F81" s="23">
        <f>F82+F83+F84+F85+F86</f>
        <v>0</v>
      </c>
      <c r="G81" s="23">
        <f>G82+G83+G84+G85+G86</f>
        <v>1</v>
      </c>
      <c r="H81" s="23">
        <f>H82+H83+H84+H85+H86</f>
        <v>393842</v>
      </c>
      <c r="I81" s="23">
        <f t="shared" si="32"/>
        <v>376231</v>
      </c>
      <c r="J81" s="23">
        <f t="shared" si="32"/>
        <v>17611</v>
      </c>
      <c r="K81" s="23">
        <f>K82+K83+K84+K85+K86</f>
        <v>0</v>
      </c>
      <c r="L81" s="23">
        <f>L82+L83+L84+L85+L86</f>
        <v>1</v>
      </c>
    </row>
    <row r="82" spans="1:12" ht="49.5" customHeight="1" x14ac:dyDescent="0.25">
      <c r="A82" s="28" t="s">
        <v>125</v>
      </c>
      <c r="B82" s="9" t="s">
        <v>153</v>
      </c>
      <c r="C82" s="13">
        <f>D82+E82+F82</f>
        <v>148159</v>
      </c>
      <c r="D82" s="13">
        <v>148159</v>
      </c>
      <c r="E82" s="13"/>
      <c r="F82" s="13"/>
      <c r="G82" s="13"/>
      <c r="H82" s="13">
        <f>I82+J82+K82</f>
        <v>80429</v>
      </c>
      <c r="I82" s="13">
        <v>80429</v>
      </c>
      <c r="J82" s="13"/>
      <c r="K82" s="13"/>
      <c r="L82" s="13"/>
    </row>
    <row r="83" spans="1:12" ht="22.5" customHeight="1" x14ac:dyDescent="0.25">
      <c r="A83" s="28" t="s">
        <v>118</v>
      </c>
      <c r="B83" s="9" t="s">
        <v>7</v>
      </c>
      <c r="C83" s="13">
        <f t="shared" ref="C83:C86" si="33">D83+E83+F83</f>
        <v>255402</v>
      </c>
      <c r="D83" s="13">
        <v>255402</v>
      </c>
      <c r="E83" s="13"/>
      <c r="F83" s="13"/>
      <c r="G83" s="13"/>
      <c r="H83" s="13">
        <f t="shared" ref="H83:H86" si="34">I83+J83+K83</f>
        <v>255402</v>
      </c>
      <c r="I83" s="13">
        <v>255402</v>
      </c>
      <c r="J83" s="13"/>
      <c r="K83" s="13"/>
      <c r="L83" s="13"/>
    </row>
    <row r="84" spans="1:12" ht="31.5" x14ac:dyDescent="0.25">
      <c r="A84" s="28" t="s">
        <v>182</v>
      </c>
      <c r="B84" s="9" t="s">
        <v>8</v>
      </c>
      <c r="C84" s="13">
        <f t="shared" si="33"/>
        <v>30760</v>
      </c>
      <c r="D84" s="13">
        <v>30760</v>
      </c>
      <c r="E84" s="13"/>
      <c r="F84" s="13"/>
      <c r="G84" s="13"/>
      <c r="H84" s="13">
        <f t="shared" si="34"/>
        <v>30760</v>
      </c>
      <c r="I84" s="13">
        <v>30760</v>
      </c>
      <c r="J84" s="13"/>
      <c r="K84" s="13"/>
      <c r="L84" s="13"/>
    </row>
    <row r="85" spans="1:12" ht="53.25" customHeight="1" x14ac:dyDescent="0.25">
      <c r="A85" s="28" t="s">
        <v>119</v>
      </c>
      <c r="B85" s="9" t="s">
        <v>57</v>
      </c>
      <c r="C85" s="13">
        <f t="shared" si="33"/>
        <v>9640</v>
      </c>
      <c r="D85" s="13">
        <v>9640</v>
      </c>
      <c r="E85" s="13"/>
      <c r="F85" s="13"/>
      <c r="G85" s="13"/>
      <c r="H85" s="13">
        <f t="shared" si="34"/>
        <v>9640</v>
      </c>
      <c r="I85" s="13">
        <v>9640</v>
      </c>
      <c r="J85" s="13"/>
      <c r="K85" s="13"/>
      <c r="L85" s="13"/>
    </row>
    <row r="86" spans="1:12" ht="40.5" customHeight="1" x14ac:dyDescent="0.25">
      <c r="A86" s="28" t="s">
        <v>183</v>
      </c>
      <c r="B86" s="9" t="s">
        <v>9</v>
      </c>
      <c r="C86" s="13">
        <f t="shared" si="33"/>
        <v>17611</v>
      </c>
      <c r="D86" s="13"/>
      <c r="E86" s="13">
        <v>17611</v>
      </c>
      <c r="F86" s="13"/>
      <c r="G86" s="13">
        <v>1</v>
      </c>
      <c r="H86" s="13">
        <f t="shared" si="34"/>
        <v>17611</v>
      </c>
      <c r="I86" s="13"/>
      <c r="J86" s="13">
        <v>17611</v>
      </c>
      <c r="K86" s="13"/>
      <c r="L86" s="13">
        <v>1</v>
      </c>
    </row>
    <row r="87" spans="1:12" ht="24" customHeight="1" x14ac:dyDescent="0.25">
      <c r="A87" s="51"/>
      <c r="B87" s="52" t="s">
        <v>86</v>
      </c>
      <c r="C87" s="53">
        <f>D87+F87</f>
        <v>220677</v>
      </c>
      <c r="D87" s="53">
        <f>D88</f>
        <v>44560</v>
      </c>
      <c r="E87" s="53">
        <f>E88</f>
        <v>0</v>
      </c>
      <c r="F87" s="22">
        <f>F97</f>
        <v>176117</v>
      </c>
      <c r="G87" s="54">
        <f>G88</f>
        <v>2</v>
      </c>
      <c r="H87" s="53">
        <f>I87+K87</f>
        <v>147464</v>
      </c>
      <c r="I87" s="53">
        <f>I88</f>
        <v>32695</v>
      </c>
      <c r="J87" s="53">
        <f>J88</f>
        <v>0</v>
      </c>
      <c r="K87" s="22">
        <f>K97</f>
        <v>114769</v>
      </c>
      <c r="L87" s="54">
        <f>L88</f>
        <v>2</v>
      </c>
    </row>
    <row r="88" spans="1:12" ht="27" customHeight="1" x14ac:dyDescent="0.25">
      <c r="A88" s="93" t="s">
        <v>87</v>
      </c>
      <c r="B88" s="93"/>
      <c r="C88" s="22">
        <f>D88+E88+F88</f>
        <v>44560</v>
      </c>
      <c r="D88" s="22">
        <f>D89</f>
        <v>44560</v>
      </c>
      <c r="E88" s="22">
        <f>E89</f>
        <v>0</v>
      </c>
      <c r="F88" s="22">
        <f>F89</f>
        <v>0</v>
      </c>
      <c r="G88" s="22">
        <f>G89</f>
        <v>2</v>
      </c>
      <c r="H88" s="22">
        <f>I88+J88+K88</f>
        <v>32695</v>
      </c>
      <c r="I88" s="22">
        <f>I89</f>
        <v>32695</v>
      </c>
      <c r="J88" s="22">
        <f>J89</f>
        <v>0</v>
      </c>
      <c r="K88" s="22">
        <f>K89</f>
        <v>0</v>
      </c>
      <c r="L88" s="22">
        <f>L89</f>
        <v>2</v>
      </c>
    </row>
    <row r="89" spans="1:12" ht="52.5" customHeight="1" x14ac:dyDescent="0.25">
      <c r="A89" s="55" t="s">
        <v>106</v>
      </c>
      <c r="B89" s="56" t="s">
        <v>133</v>
      </c>
      <c r="C89" s="15">
        <f>D89+E89+F89</f>
        <v>44560</v>
      </c>
      <c r="D89" s="15">
        <f>D90+D91+D92+D93+D94+D95</f>
        <v>44560</v>
      </c>
      <c r="E89" s="15"/>
      <c r="F89" s="15"/>
      <c r="G89" s="15">
        <f>G95</f>
        <v>2</v>
      </c>
      <c r="H89" s="15">
        <f>I89+J89+K89</f>
        <v>32695</v>
      </c>
      <c r="I89" s="15">
        <f>I90+I91+I92+I93+I94+I95</f>
        <v>32695</v>
      </c>
      <c r="J89" s="13"/>
      <c r="K89" s="13"/>
      <c r="L89" s="13">
        <f>L95</f>
        <v>2</v>
      </c>
    </row>
    <row r="90" spans="1:12" ht="36" customHeight="1" x14ac:dyDescent="0.25">
      <c r="A90" s="50" t="s">
        <v>107</v>
      </c>
      <c r="B90" s="57" t="s">
        <v>88</v>
      </c>
      <c r="C90" s="14">
        <f>D90+E90+F90</f>
        <v>1817</v>
      </c>
      <c r="D90" s="14">
        <v>1817</v>
      </c>
      <c r="E90" s="14"/>
      <c r="F90" s="14"/>
      <c r="G90" s="14"/>
      <c r="H90" s="14">
        <f>I90+J90+K90</f>
        <v>939</v>
      </c>
      <c r="I90" s="14">
        <v>939</v>
      </c>
      <c r="J90" s="14"/>
      <c r="K90" s="14"/>
      <c r="L90" s="14"/>
    </row>
    <row r="91" spans="1:12" ht="70.5" customHeight="1" x14ac:dyDescent="0.25">
      <c r="A91" s="50" t="s">
        <v>108</v>
      </c>
      <c r="B91" s="57" t="s">
        <v>89</v>
      </c>
      <c r="C91" s="14">
        <f t="shared" ref="C91:C103" si="35">D91+E91+F91</f>
        <v>1232</v>
      </c>
      <c r="D91" s="14">
        <v>1232</v>
      </c>
      <c r="E91" s="14"/>
      <c r="F91" s="14"/>
      <c r="G91" s="14"/>
      <c r="H91" s="14">
        <f t="shared" ref="H91:H103" si="36">I91+J91+K91</f>
        <v>637</v>
      </c>
      <c r="I91" s="14">
        <v>637</v>
      </c>
      <c r="J91" s="14"/>
      <c r="K91" s="14"/>
      <c r="L91" s="14"/>
    </row>
    <row r="92" spans="1:12" ht="53.25" customHeight="1" x14ac:dyDescent="0.25">
      <c r="A92" s="50" t="s">
        <v>109</v>
      </c>
      <c r="B92" s="57" t="s">
        <v>116</v>
      </c>
      <c r="C92" s="14">
        <f t="shared" si="35"/>
        <v>6996</v>
      </c>
      <c r="D92" s="14">
        <v>6996</v>
      </c>
      <c r="E92" s="14"/>
      <c r="F92" s="14"/>
      <c r="G92" s="14"/>
      <c r="H92" s="14">
        <f t="shared" si="36"/>
        <v>3618</v>
      </c>
      <c r="I92" s="14">
        <v>3618</v>
      </c>
      <c r="J92" s="14"/>
      <c r="K92" s="14"/>
      <c r="L92" s="14"/>
    </row>
    <row r="93" spans="1:12" ht="31.5" x14ac:dyDescent="0.25">
      <c r="A93" s="50" t="s">
        <v>110</v>
      </c>
      <c r="B93" s="57" t="s">
        <v>90</v>
      </c>
      <c r="C93" s="14">
        <f t="shared" si="35"/>
        <v>1204</v>
      </c>
      <c r="D93" s="14">
        <v>1204</v>
      </c>
      <c r="E93" s="14"/>
      <c r="F93" s="14"/>
      <c r="G93" s="14"/>
      <c r="H93" s="14">
        <f t="shared" si="36"/>
        <v>623</v>
      </c>
      <c r="I93" s="14">
        <v>623</v>
      </c>
      <c r="J93" s="14"/>
      <c r="K93" s="14"/>
      <c r="L93" s="14"/>
    </row>
    <row r="94" spans="1:12" ht="31.5" x14ac:dyDescent="0.25">
      <c r="A94" s="50" t="s">
        <v>111</v>
      </c>
      <c r="B94" s="57" t="s">
        <v>91</v>
      </c>
      <c r="C94" s="14">
        <f t="shared" si="35"/>
        <v>2604</v>
      </c>
      <c r="D94" s="14">
        <v>2604</v>
      </c>
      <c r="E94" s="14"/>
      <c r="F94" s="14"/>
      <c r="G94" s="14"/>
      <c r="H94" s="14">
        <f t="shared" si="36"/>
        <v>1347</v>
      </c>
      <c r="I94" s="14">
        <v>1347</v>
      </c>
      <c r="J94" s="14"/>
      <c r="K94" s="14"/>
      <c r="L94" s="14"/>
    </row>
    <row r="95" spans="1:12" ht="38.25" customHeight="1" x14ac:dyDescent="0.25">
      <c r="A95" s="50" t="s">
        <v>112</v>
      </c>
      <c r="B95" s="57" t="s">
        <v>92</v>
      </c>
      <c r="C95" s="14">
        <f t="shared" si="35"/>
        <v>30707</v>
      </c>
      <c r="D95" s="14">
        <v>30707</v>
      </c>
      <c r="E95" s="14"/>
      <c r="F95" s="14"/>
      <c r="G95" s="14">
        <v>2</v>
      </c>
      <c r="H95" s="14">
        <f t="shared" si="36"/>
        <v>25531</v>
      </c>
      <c r="I95" s="14">
        <v>25531</v>
      </c>
      <c r="J95" s="14"/>
      <c r="K95" s="14"/>
      <c r="L95" s="14">
        <v>2</v>
      </c>
    </row>
    <row r="96" spans="1:12" ht="132" customHeight="1" x14ac:dyDescent="0.25">
      <c r="A96" s="50" t="s">
        <v>113</v>
      </c>
      <c r="B96" s="57" t="s">
        <v>93</v>
      </c>
      <c r="C96" s="14"/>
      <c r="D96" s="14"/>
      <c r="E96" s="14"/>
      <c r="F96" s="14"/>
      <c r="G96" s="14"/>
      <c r="H96" s="14"/>
      <c r="I96" s="14"/>
      <c r="J96" s="14"/>
      <c r="K96" s="14"/>
      <c r="L96" s="14"/>
    </row>
    <row r="97" spans="1:12" ht="38.25" customHeight="1" x14ac:dyDescent="0.25">
      <c r="A97" s="93" t="s">
        <v>79</v>
      </c>
      <c r="B97" s="93"/>
      <c r="C97" s="23">
        <f>D97+E97+F97</f>
        <v>176117</v>
      </c>
      <c r="D97" s="23">
        <f>D98</f>
        <v>0</v>
      </c>
      <c r="E97" s="23">
        <f>E98</f>
        <v>0</v>
      </c>
      <c r="F97" s="23">
        <f>F98</f>
        <v>176117</v>
      </c>
      <c r="G97" s="23">
        <v>0</v>
      </c>
      <c r="H97" s="23">
        <f>I97+J97+K97</f>
        <v>114769</v>
      </c>
      <c r="I97" s="23">
        <f>I98</f>
        <v>0</v>
      </c>
      <c r="J97" s="23">
        <f>J98</f>
        <v>0</v>
      </c>
      <c r="K97" s="23">
        <f>K98</f>
        <v>114769</v>
      </c>
      <c r="L97" s="23">
        <v>0</v>
      </c>
    </row>
    <row r="98" spans="1:12" ht="51.75" customHeight="1" x14ac:dyDescent="0.25">
      <c r="A98" s="47" t="s">
        <v>30</v>
      </c>
      <c r="B98" s="5" t="s">
        <v>80</v>
      </c>
      <c r="C98" s="13">
        <f>D98+E98+F98</f>
        <v>176117</v>
      </c>
      <c r="D98" s="4"/>
      <c r="E98" s="13"/>
      <c r="F98" s="13">
        <f>F99+F100+F101+F102+F103</f>
        <v>176117</v>
      </c>
      <c r="G98" s="13"/>
      <c r="H98" s="13">
        <f t="shared" si="36"/>
        <v>114769</v>
      </c>
      <c r="I98" s="13"/>
      <c r="J98" s="13"/>
      <c r="K98" s="13">
        <f>K99+K100+K102+K103+K101</f>
        <v>114769</v>
      </c>
      <c r="L98" s="13"/>
    </row>
    <row r="99" spans="1:12" ht="198.75" customHeight="1" x14ac:dyDescent="0.25">
      <c r="A99" s="50" t="s">
        <v>31</v>
      </c>
      <c r="B99" s="49" t="s">
        <v>81</v>
      </c>
      <c r="C99" s="14">
        <f>D99+E99+F99</f>
        <v>36014</v>
      </c>
      <c r="D99" s="14"/>
      <c r="E99" s="14"/>
      <c r="F99" s="14">
        <v>36014</v>
      </c>
      <c r="G99" s="14"/>
      <c r="H99" s="14">
        <f t="shared" si="36"/>
        <v>18521</v>
      </c>
      <c r="I99" s="14"/>
      <c r="J99" s="14"/>
      <c r="K99" s="14">
        <v>18521</v>
      </c>
      <c r="L99" s="18"/>
    </row>
    <row r="100" spans="1:12" ht="210" customHeight="1" x14ac:dyDescent="0.25">
      <c r="A100" s="50" t="s">
        <v>32</v>
      </c>
      <c r="B100" s="49" t="s">
        <v>82</v>
      </c>
      <c r="C100" s="14">
        <f t="shared" si="35"/>
        <v>13119</v>
      </c>
      <c r="D100" s="14"/>
      <c r="E100" s="14"/>
      <c r="F100" s="14">
        <v>13119</v>
      </c>
      <c r="G100" s="14"/>
      <c r="H100" s="14">
        <f t="shared" si="36"/>
        <v>7093</v>
      </c>
      <c r="I100" s="14"/>
      <c r="J100" s="14"/>
      <c r="K100" s="14">
        <v>7093</v>
      </c>
      <c r="L100" s="18"/>
    </row>
    <row r="101" spans="1:12" ht="242.25" customHeight="1" x14ac:dyDescent="0.25">
      <c r="A101" s="50" t="s">
        <v>35</v>
      </c>
      <c r="B101" s="49" t="s">
        <v>83</v>
      </c>
      <c r="C101" s="14">
        <f t="shared" si="35"/>
        <v>59930</v>
      </c>
      <c r="D101" s="14"/>
      <c r="E101" s="14"/>
      <c r="F101" s="14">
        <v>59930</v>
      </c>
      <c r="G101" s="14"/>
      <c r="H101" s="14">
        <f t="shared" si="36"/>
        <v>30928</v>
      </c>
      <c r="I101" s="14"/>
      <c r="J101" s="14"/>
      <c r="K101" s="14">
        <v>30928</v>
      </c>
      <c r="L101" s="18"/>
    </row>
    <row r="102" spans="1:12" ht="118.5" customHeight="1" x14ac:dyDescent="0.25">
      <c r="A102" s="50" t="s">
        <v>33</v>
      </c>
      <c r="B102" s="49" t="s">
        <v>84</v>
      </c>
      <c r="C102" s="14">
        <f t="shared" si="35"/>
        <v>33386</v>
      </c>
      <c r="D102" s="14"/>
      <c r="E102" s="14"/>
      <c r="F102" s="14">
        <v>33386</v>
      </c>
      <c r="G102" s="14"/>
      <c r="H102" s="14">
        <f t="shared" si="36"/>
        <v>17361</v>
      </c>
      <c r="I102" s="14"/>
      <c r="J102" s="14"/>
      <c r="K102" s="14">
        <v>17361</v>
      </c>
      <c r="L102" s="18"/>
    </row>
    <row r="103" spans="1:12" ht="240.75" customHeight="1" x14ac:dyDescent="0.25">
      <c r="A103" s="50" t="s">
        <v>34</v>
      </c>
      <c r="B103" s="49" t="s">
        <v>85</v>
      </c>
      <c r="C103" s="14">
        <f t="shared" si="35"/>
        <v>33668</v>
      </c>
      <c r="D103" s="14"/>
      <c r="E103" s="14"/>
      <c r="F103" s="14">
        <v>33668</v>
      </c>
      <c r="G103" s="14"/>
      <c r="H103" s="14">
        <f t="shared" si="36"/>
        <v>40866</v>
      </c>
      <c r="I103" s="14"/>
      <c r="J103" s="14"/>
      <c r="K103" s="14">
        <v>40866</v>
      </c>
      <c r="L103" s="14"/>
    </row>
    <row r="104" spans="1:12" ht="7.5" customHeight="1" x14ac:dyDescent="0.25"/>
    <row r="107" spans="1:12" ht="51" customHeight="1" x14ac:dyDescent="0.25">
      <c r="B107" s="92"/>
    </row>
  </sheetData>
  <mergeCells count="23">
    <mergeCell ref="A50:B50"/>
    <mergeCell ref="A57:B57"/>
    <mergeCell ref="A5:A8"/>
    <mergeCell ref="G5:G7"/>
    <mergeCell ref="L5:L7"/>
    <mergeCell ref="A14:B14"/>
    <mergeCell ref="A15:B15"/>
    <mergeCell ref="A88:B88"/>
    <mergeCell ref="A97:B97"/>
    <mergeCell ref="A3:L3"/>
    <mergeCell ref="A81:B81"/>
    <mergeCell ref="C5:F5"/>
    <mergeCell ref="E6:F6"/>
    <mergeCell ref="B5:B7"/>
    <mergeCell ref="C6:C7"/>
    <mergeCell ref="D6:D7"/>
    <mergeCell ref="H5:K5"/>
    <mergeCell ref="H6:H7"/>
    <mergeCell ref="I6:I7"/>
    <mergeCell ref="J6:K6"/>
    <mergeCell ref="A11:B11"/>
    <mergeCell ref="A77:B77"/>
    <mergeCell ref="A13:B13"/>
  </mergeCells>
  <pageMargins left="3.937007874015748E-2" right="3.937007874015748E-2" top="0.35433070866141736" bottom="0.39370078740157483" header="0.31496062992125984" footer="0.19685039370078741"/>
  <pageSetup paperSize="8" fitToHeight="0" orientation="landscape" useFirstPageNumber="1" r:id="rId1"/>
  <headerFooter>
    <oddFooter>&amp;C&amp;10&amp;P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Sheet1</vt:lpstr>
      <vt:lpstr>Sheet1!Print_Titles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Dace Seile</dc:creator>
  <cp:lastModifiedBy>maketetajs</cp:lastModifiedBy>
  <cp:lastPrinted>2015-12-03T10:50:32Z</cp:lastPrinted>
  <dcterms:created xsi:type="dcterms:W3CDTF">2015-10-09T12:32:43Z</dcterms:created>
  <dcterms:modified xsi:type="dcterms:W3CDTF">2015-12-03T10:51:11Z</dcterms:modified>
</cp:coreProperties>
</file>